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Košařiska" sheetId="1" r:id="rId1"/>
  </sheets>
  <definedNames>
    <definedName name="_xlnm.Print_Titles" localSheetId="0">Košařiska!$6:$6</definedName>
    <definedName name="_xlnm.Print_Area" localSheetId="0">Košařiska!$A$1:$AX$55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M13" authorId="0">
      <text>
        <r>
          <rPr>
            <b/>
            <sz val="9"/>
            <rFont val="Tahoma"/>
            <charset val="1"/>
          </rPr>
          <t>Administrator:</t>
        </r>
        <r>
          <rPr>
            <sz val="9"/>
            <rFont val="Tahoma"/>
            <charset val="1"/>
          </rPr>
          <t xml:space="preserve">
bude úprava</t>
        </r>
      </text>
    </comment>
  </commentList>
</comments>
</file>

<file path=xl/sharedStrings.xml><?xml version="1.0" encoding="utf-8"?>
<sst xmlns="http://schemas.openxmlformats.org/spreadsheetml/2006/main" count="163" uniqueCount="72">
  <si>
    <t xml:space="preserve">Návrh rozpočtu  na rok 2024 a schválení  střednědobého výhledu rozpočtu na roky 2025 a 2026 </t>
  </si>
  <si>
    <t>(v souladu se zákonem č. 23/2017 Sb., a zákonem č. 250/2000 Sb., ve znění zákona č. 24/2017 Sb.)</t>
  </si>
  <si>
    <t>Název organizace</t>
  </si>
  <si>
    <t>Základní škola a Mateřská škola, Szkoła Podstawowa, Przedszkole Košařiska, příspěvková organizace</t>
  </si>
  <si>
    <t>rozpočet roku 2017 (skutečnost v Kč vč. haléřů)</t>
  </si>
  <si>
    <t>rozpočet roku 2018 (skutečnost v Kč vč. haléřů)</t>
  </si>
  <si>
    <t>rozpočet roku 2019 (skutečnost v Kč vč. haléřů)</t>
  </si>
  <si>
    <t>návrh rozpočtu na rok 2020 v tis. Kč</t>
  </si>
  <si>
    <t>rozpočet roku 2020 (skutečnost v Kč vč. haléřů)</t>
  </si>
  <si>
    <t>rozpočet na rok 2023 v tis. Kč</t>
  </si>
  <si>
    <t>čerpání k 30.6.2021</t>
  </si>
  <si>
    <t>čerpání k 31.10.2023 v  Kč</t>
  </si>
  <si>
    <t>očekávané plnění roku 2023 v tis. Kč</t>
  </si>
  <si>
    <t>návrh rozpočtu na rok 2024 v tis. Kč</t>
  </si>
  <si>
    <t>návrh střednědobého výhledu rozpočtu na rok 2025 v tis. Kč</t>
  </si>
  <si>
    <t>Návrh střednědobého výhledu rozpočtu na rok 2026 v tis. Kč</t>
  </si>
  <si>
    <t>účet</t>
  </si>
  <si>
    <t>nákladové položky - hlavní + doplňková činnost (lze  upravit dle vlastního účtového rozvrhu)</t>
  </si>
  <si>
    <t>hl. činnost (dle VZZ)</t>
  </si>
  <si>
    <t>z toho příspěvek zřizovatele</t>
  </si>
  <si>
    <t>doplň. činnost</t>
  </si>
  <si>
    <t>Hl. + doplň. činnost</t>
  </si>
  <si>
    <t>hlavní činnost</t>
  </si>
  <si>
    <t>materiál</t>
  </si>
  <si>
    <t>energie</t>
  </si>
  <si>
    <t>prodané zboží</t>
  </si>
  <si>
    <t>cestovné</t>
  </si>
  <si>
    <t>náklady na reprezentaci</t>
  </si>
  <si>
    <t>služby</t>
  </si>
  <si>
    <t>mzdové náklady</t>
  </si>
  <si>
    <t xml:space="preserve">zákonné soc.a zdrav. pojištění </t>
  </si>
  <si>
    <t xml:space="preserve">Jiné sociální pojištění </t>
  </si>
  <si>
    <t>zákonné  sociální náklady (FKSP)</t>
  </si>
  <si>
    <t xml:space="preserve">jiné soc. náklady danově neuznatelné </t>
  </si>
  <si>
    <t xml:space="preserve">Daň silniční </t>
  </si>
  <si>
    <t>Jiné daně a poplatky</t>
  </si>
  <si>
    <t>odpisy</t>
  </si>
  <si>
    <t>Manka a škody</t>
  </si>
  <si>
    <t>pořízení DDHM a DDNM</t>
  </si>
  <si>
    <t>ostatní náklady z činnosti</t>
  </si>
  <si>
    <t>kurzové ztráty</t>
  </si>
  <si>
    <t>celkové předpokládané náklady na opravy a údržbu do 50 tis. Kč</t>
  </si>
  <si>
    <t>celkové předpokládané náklady na opravy a údržbu nad 50 tis. Kč dle tabulky  plánovaných oprav a investic</t>
  </si>
  <si>
    <t>CELKEM 511</t>
  </si>
  <si>
    <t>NÁKLADY CELKEM</t>
  </si>
  <si>
    <t>výnosy</t>
  </si>
  <si>
    <t>z toho příspěvek</t>
  </si>
  <si>
    <t xml:space="preserve">výnosy z prodeje služeb </t>
  </si>
  <si>
    <t>výnosy z pronájmu</t>
  </si>
  <si>
    <t>výnosy z prodaného zboží</t>
  </si>
  <si>
    <t>úroky</t>
  </si>
  <si>
    <t>Kurzové zisky</t>
  </si>
  <si>
    <t>čerpání fondů</t>
  </si>
  <si>
    <t>ostatní výnosy</t>
  </si>
  <si>
    <t>Ostatní finanční výnosy</t>
  </si>
  <si>
    <t>příspěvek na provoz</t>
  </si>
  <si>
    <t>dotace - přímé výdaje</t>
  </si>
  <si>
    <t>dotace šablony</t>
  </si>
  <si>
    <t>transferový podíl</t>
  </si>
  <si>
    <t>VÝNOSY CELKEM</t>
  </si>
  <si>
    <t xml:space="preserve">Rozdíl mezi výnosy a náklady </t>
  </si>
  <si>
    <t>rok</t>
  </si>
  <si>
    <t xml:space="preserve">Čerpání fondu investic </t>
  </si>
  <si>
    <t>z toho</t>
  </si>
  <si>
    <t xml:space="preserve">pořízení DHM </t>
  </si>
  <si>
    <t>investice stavebního charakteru</t>
  </si>
  <si>
    <t xml:space="preserve">rek. Vstupu </t>
  </si>
  <si>
    <t>opravy</t>
  </si>
  <si>
    <t>malování</t>
  </si>
  <si>
    <t>Zpracoval: Urszula Sikorová</t>
  </si>
  <si>
    <t>Datum: 3.12.2023</t>
  </si>
  <si>
    <r>
      <rPr>
        <i/>
        <sz val="11"/>
        <rFont val="Arial"/>
        <charset val="238"/>
      </rPr>
      <t>Schválil: Mgr. Bc. Daniela S</t>
    </r>
    <r>
      <rPr>
        <sz val="11"/>
        <rFont val="Calibri"/>
        <charset val="238"/>
      </rPr>
      <t>ł</t>
    </r>
    <r>
      <rPr>
        <i/>
        <sz val="11"/>
        <rFont val="Arial"/>
        <charset val="238"/>
      </rPr>
      <t>awińska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</si>
</sst>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4">
    <font>
      <sz val="10"/>
      <name val="Arial"/>
      <charset val="238"/>
    </font>
    <font>
      <sz val="11"/>
      <name val="Arial"/>
      <charset val="238"/>
    </font>
    <font>
      <sz val="12"/>
      <name val="Arial"/>
      <charset val="238"/>
    </font>
    <font>
      <i/>
      <sz val="14"/>
      <name val="Arial"/>
      <charset val="238"/>
    </font>
    <font>
      <i/>
      <sz val="10"/>
      <name val="Arial"/>
      <charset val="238"/>
    </font>
    <font>
      <i/>
      <sz val="8"/>
      <name val="Arial"/>
      <charset val="238"/>
    </font>
    <font>
      <b/>
      <i/>
      <sz val="12"/>
      <name val="Arial"/>
      <charset val="238"/>
    </font>
    <font>
      <i/>
      <sz val="11"/>
      <name val="Arial"/>
      <charset val="238"/>
    </font>
    <font>
      <b/>
      <i/>
      <sz val="11"/>
      <name val="Arial"/>
      <charset val="238"/>
    </font>
    <font>
      <i/>
      <sz val="12"/>
      <name val="Arial"/>
      <charset val="238"/>
    </font>
    <font>
      <b/>
      <i/>
      <sz val="10"/>
      <name val="Arial"/>
      <charset val="238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name val="Calibri"/>
      <charset val="238"/>
    </font>
    <font>
      <sz val="9"/>
      <name val="Tahoma"/>
      <charset val="1"/>
    </font>
    <font>
      <b/>
      <sz val="9"/>
      <name val="Tahoma"/>
      <charset val="1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2" tint="-0.0999481185338908"/>
        <bgColor indexed="64"/>
      </patternFill>
    </fill>
    <fill>
      <patternFill patternType="solid">
        <fgColor theme="5" tint="0.59996337778862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8" borderId="6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1" applyNumberFormat="0" applyFill="0" applyAlignment="0" applyProtection="0">
      <alignment vertical="center"/>
    </xf>
    <xf numFmtId="0" fontId="18" fillId="0" borderId="61" applyNumberFormat="0" applyFill="0" applyAlignment="0" applyProtection="0">
      <alignment vertical="center"/>
    </xf>
    <xf numFmtId="0" fontId="19" fillId="0" borderId="6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63" applyNumberFormat="0" applyAlignment="0" applyProtection="0">
      <alignment vertical="center"/>
    </xf>
    <xf numFmtId="0" fontId="21" fillId="10" borderId="64" applyNumberFormat="0" applyAlignment="0" applyProtection="0">
      <alignment vertical="center"/>
    </xf>
    <xf numFmtId="0" fontId="22" fillId="10" borderId="63" applyNumberFormat="0" applyAlignment="0" applyProtection="0">
      <alignment vertical="center"/>
    </xf>
    <xf numFmtId="0" fontId="23" fillId="11" borderId="65" applyNumberFormat="0" applyAlignment="0" applyProtection="0">
      <alignment vertical="center"/>
    </xf>
    <xf numFmtId="0" fontId="24" fillId="0" borderId="66" applyNumberFormat="0" applyFill="0" applyAlignment="0" applyProtection="0">
      <alignment vertical="center"/>
    </xf>
    <xf numFmtId="0" fontId="25" fillId="0" borderId="67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</cellStyleXfs>
  <cellXfs count="171">
    <xf numFmtId="0" fontId="0" fillId="0" borderId="0" xfId="0"/>
    <xf numFmtId="0" fontId="1" fillId="0" borderId="0" xfId="0" applyFont="1"/>
    <xf numFmtId="0" fontId="0" fillId="0" borderId="0" xfId="0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top" wrapText="1"/>
    </xf>
    <xf numFmtId="4" fontId="8" fillId="2" borderId="5" xfId="0" applyNumberFormat="1" applyFont="1" applyFill="1" applyBorder="1" applyAlignment="1">
      <alignment vertical="top" wrapText="1"/>
    </xf>
    <xf numFmtId="0" fontId="8" fillId="2" borderId="7" xfId="0" applyFont="1" applyFill="1" applyBorder="1" applyAlignment="1">
      <alignment vertical="top" wrapText="1"/>
    </xf>
    <xf numFmtId="0" fontId="8" fillId="2" borderId="8" xfId="0" applyFont="1" applyFill="1" applyBorder="1" applyAlignment="1">
      <alignment vertical="top" wrapText="1"/>
    </xf>
    <xf numFmtId="0" fontId="8" fillId="2" borderId="9" xfId="0" applyFont="1" applyFill="1" applyBorder="1" applyAlignment="1">
      <alignment vertical="top" wrapText="1"/>
    </xf>
    <xf numFmtId="0" fontId="7" fillId="0" borderId="10" xfId="0" applyFont="1" applyBorder="1" applyAlignment="1">
      <alignment vertical="center" wrapText="1"/>
    </xf>
    <xf numFmtId="0" fontId="4" fillId="0" borderId="11" xfId="0" applyFont="1" applyFill="1" applyBorder="1" applyAlignment="1">
      <alignment vertical="center"/>
    </xf>
    <xf numFmtId="3" fontId="4" fillId="0" borderId="12" xfId="0" applyNumberFormat="1" applyFont="1" applyFill="1" applyBorder="1"/>
    <xf numFmtId="3" fontId="4" fillId="0" borderId="10" xfId="0" applyNumberFormat="1" applyFont="1" applyFill="1" applyBorder="1"/>
    <xf numFmtId="3" fontId="4" fillId="0" borderId="13" xfId="0" applyNumberFormat="1" applyFont="1" applyFill="1" applyBorder="1"/>
    <xf numFmtId="0" fontId="7" fillId="0" borderId="14" xfId="0" applyFont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3" fontId="4" fillId="0" borderId="16" xfId="0" applyNumberFormat="1" applyFont="1" applyFill="1" applyBorder="1"/>
    <xf numFmtId="3" fontId="4" fillId="0" borderId="14" xfId="0" applyNumberFormat="1" applyFont="1" applyFill="1" applyBorder="1"/>
    <xf numFmtId="3" fontId="4" fillId="0" borderId="17" xfId="0" applyNumberFormat="1" applyFont="1" applyFill="1" applyBorder="1"/>
    <xf numFmtId="0" fontId="7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 wrapText="1"/>
    </xf>
    <xf numFmtId="3" fontId="4" fillId="0" borderId="16" xfId="0" applyNumberFormat="1" applyFont="1" applyFill="1" applyBorder="1" applyAlignment="1">
      <alignment wrapText="1"/>
    </xf>
    <xf numFmtId="3" fontId="4" fillId="0" borderId="14" xfId="0" applyNumberFormat="1" applyFont="1" applyFill="1" applyBorder="1" applyAlignment="1">
      <alignment wrapText="1"/>
    </xf>
    <xf numFmtId="0" fontId="4" fillId="0" borderId="15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3" fontId="4" fillId="0" borderId="20" xfId="0" applyNumberFormat="1" applyFont="1" applyFill="1" applyBorder="1"/>
    <xf numFmtId="3" fontId="4" fillId="0" borderId="18" xfId="0" applyNumberFormat="1" applyFont="1" applyFill="1" applyBorder="1"/>
    <xf numFmtId="3" fontId="4" fillId="0" borderId="21" xfId="0" applyNumberFormat="1" applyFont="1" applyFill="1" applyBorder="1"/>
    <xf numFmtId="0" fontId="7" fillId="0" borderId="10" xfId="0" applyFont="1" applyFill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3" fontId="4" fillId="0" borderId="12" xfId="0" applyNumberFormat="1" applyFont="1" applyFill="1" applyBorder="1" applyAlignment="1">
      <alignment wrapText="1"/>
    </xf>
    <xf numFmtId="3" fontId="4" fillId="0" borderId="10" xfId="0" applyNumberFormat="1" applyFont="1" applyFill="1" applyBorder="1" applyAlignment="1">
      <alignment wrapText="1"/>
    </xf>
    <xf numFmtId="3" fontId="4" fillId="0" borderId="22" xfId="0" applyNumberFormat="1" applyFont="1" applyFill="1" applyBorder="1"/>
    <xf numFmtId="0" fontId="4" fillId="0" borderId="15" xfId="0" applyFont="1" applyBorder="1" applyAlignment="1">
      <alignment vertical="center" wrapText="1"/>
    </xf>
    <xf numFmtId="3" fontId="4" fillId="0" borderId="23" xfId="0" applyNumberFormat="1" applyFont="1" applyFill="1" applyBorder="1" applyAlignment="1">
      <alignment wrapText="1"/>
    </xf>
    <xf numFmtId="3" fontId="4" fillId="0" borderId="24" xfId="0" applyNumberFormat="1" applyFont="1" applyFill="1" applyBorder="1" applyAlignment="1">
      <alignment wrapText="1"/>
    </xf>
    <xf numFmtId="0" fontId="4" fillId="2" borderId="19" xfId="0" applyFont="1" applyFill="1" applyBorder="1" applyAlignment="1">
      <alignment vertical="center"/>
    </xf>
    <xf numFmtId="3" fontId="4" fillId="0" borderId="25" xfId="0" applyNumberFormat="1" applyFont="1" applyFill="1" applyBorder="1"/>
    <xf numFmtId="3" fontId="4" fillId="0" borderId="26" xfId="0" applyNumberFormat="1" applyFont="1" applyFill="1" applyBorder="1"/>
    <xf numFmtId="0" fontId="9" fillId="3" borderId="26" xfId="0" applyFont="1" applyFill="1" applyBorder="1" applyAlignment="1"/>
    <xf numFmtId="0" fontId="9" fillId="3" borderId="27" xfId="0" applyFont="1" applyFill="1" applyBorder="1" applyAlignment="1"/>
    <xf numFmtId="3" fontId="6" fillId="3" borderId="28" xfId="0" applyNumberFormat="1" applyFont="1" applyFill="1" applyBorder="1" applyAlignment="1"/>
    <xf numFmtId="3" fontId="6" fillId="3" borderId="29" xfId="0" applyNumberFormat="1" applyFont="1" applyFill="1" applyBorder="1" applyAlignment="1"/>
    <xf numFmtId="3" fontId="6" fillId="3" borderId="30" xfId="0" applyNumberFormat="1" applyFont="1" applyFill="1" applyBorder="1" applyAlignment="1"/>
    <xf numFmtId="0" fontId="7" fillId="0" borderId="0" xfId="0" applyFont="1"/>
    <xf numFmtId="4" fontId="4" fillId="0" borderId="31" xfId="0" applyNumberFormat="1" applyFont="1" applyBorder="1"/>
    <xf numFmtId="4" fontId="4" fillId="0" borderId="0" xfId="0" applyNumberFormat="1" applyFont="1" applyBorder="1"/>
    <xf numFmtId="4" fontId="4" fillId="0" borderId="32" xfId="0" applyNumberFormat="1" applyFont="1" applyBorder="1"/>
    <xf numFmtId="0" fontId="7" fillId="2" borderId="33" xfId="0" applyFont="1" applyFill="1" applyBorder="1" applyAlignment="1">
      <alignment vertical="center"/>
    </xf>
    <xf numFmtId="0" fontId="3" fillId="2" borderId="34" xfId="0" applyFont="1" applyFill="1" applyBorder="1" applyAlignment="1">
      <alignment vertical="top"/>
    </xf>
    <xf numFmtId="0" fontId="7" fillId="0" borderId="12" xfId="0" applyFont="1" applyBorder="1"/>
    <xf numFmtId="0" fontId="4" fillId="0" borderId="11" xfId="0" applyFont="1" applyBorder="1"/>
    <xf numFmtId="3" fontId="4" fillId="0" borderId="12" xfId="0" applyNumberFormat="1" applyFont="1" applyBorder="1"/>
    <xf numFmtId="3" fontId="4" fillId="0" borderId="35" xfId="0" applyNumberFormat="1" applyFont="1" applyBorder="1"/>
    <xf numFmtId="3" fontId="4" fillId="0" borderId="13" xfId="0" applyNumberFormat="1" applyFont="1" applyBorder="1" applyAlignment="1">
      <alignment horizontal="right"/>
    </xf>
    <xf numFmtId="0" fontId="7" fillId="0" borderId="16" xfId="0" applyFont="1" applyBorder="1"/>
    <xf numFmtId="0" fontId="4" fillId="0" borderId="15" xfId="0" applyFont="1" applyBorder="1"/>
    <xf numFmtId="3" fontId="4" fillId="0" borderId="16" xfId="0" applyNumberFormat="1" applyFont="1" applyBorder="1"/>
    <xf numFmtId="3" fontId="4" fillId="0" borderId="36" xfId="0" applyNumberFormat="1" applyFont="1" applyBorder="1"/>
    <xf numFmtId="3" fontId="4" fillId="0" borderId="17" xfId="0" applyNumberFormat="1" applyFont="1" applyBorder="1" applyAlignment="1">
      <alignment horizontal="right"/>
    </xf>
    <xf numFmtId="3" fontId="4" fillId="0" borderId="37" xfId="0" applyNumberFormat="1" applyFont="1" applyBorder="1"/>
    <xf numFmtId="3" fontId="4" fillId="0" borderId="14" xfId="0" applyNumberFormat="1" applyFont="1" applyBorder="1"/>
    <xf numFmtId="0" fontId="7" fillId="0" borderId="38" xfId="0" applyFont="1" applyBorder="1"/>
    <xf numFmtId="0" fontId="4" fillId="0" borderId="39" xfId="0" applyFont="1" applyBorder="1"/>
    <xf numFmtId="3" fontId="4" fillId="0" borderId="38" xfId="0" applyNumberFormat="1" applyFont="1" applyBorder="1"/>
    <xf numFmtId="3" fontId="4" fillId="0" borderId="40" xfId="0" applyNumberFormat="1" applyFont="1" applyBorder="1"/>
    <xf numFmtId="3" fontId="4" fillId="0" borderId="41" xfId="0" applyNumberFormat="1" applyFont="1" applyBorder="1" applyAlignment="1">
      <alignment horizontal="right"/>
    </xf>
    <xf numFmtId="0" fontId="9" fillId="3" borderId="2" xfId="0" applyFont="1" applyFill="1" applyBorder="1" applyAlignment="1"/>
    <xf numFmtId="0" fontId="9" fillId="3" borderId="3" xfId="0" applyFont="1" applyFill="1" applyBorder="1" applyAlignment="1"/>
    <xf numFmtId="3" fontId="6" fillId="3" borderId="42" xfId="0" applyNumberFormat="1" applyFont="1" applyFill="1" applyBorder="1" applyAlignment="1"/>
    <xf numFmtId="3" fontId="6" fillId="3" borderId="43" xfId="0" applyNumberFormat="1" applyFont="1" applyFill="1" applyBorder="1" applyAlignment="1"/>
    <xf numFmtId="3" fontId="6" fillId="3" borderId="44" xfId="0" applyNumberFormat="1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4" fontId="4" fillId="0" borderId="0" xfId="0" applyNumberFormat="1" applyFont="1" applyFill="1" applyBorder="1" applyAlignment="1"/>
    <xf numFmtId="3" fontId="3" fillId="0" borderId="0" xfId="0" applyNumberFormat="1" applyFont="1" applyFill="1" applyBorder="1" applyAlignment="1">
      <alignment horizontal="right"/>
    </xf>
    <xf numFmtId="0" fontId="6" fillId="4" borderId="2" xfId="0" applyFont="1" applyFill="1" applyBorder="1" applyAlignment="1"/>
    <xf numFmtId="0" fontId="6" fillId="4" borderId="3" xfId="0" applyFont="1" applyFill="1" applyBorder="1" applyAlignment="1"/>
    <xf numFmtId="4" fontId="6" fillId="4" borderId="42" xfId="0" applyNumberFormat="1" applyFont="1" applyFill="1" applyBorder="1" applyAlignment="1"/>
    <xf numFmtId="4" fontId="6" fillId="4" borderId="45" xfId="0" applyNumberFormat="1" applyFont="1" applyFill="1" applyBorder="1" applyAlignment="1"/>
    <xf numFmtId="4" fontId="6" fillId="4" borderId="4" xfId="0" applyNumberFormat="1" applyFont="1" applyFill="1" applyBorder="1" applyAlignment="1"/>
    <xf numFmtId="4" fontId="9" fillId="0" borderId="0" xfId="0" applyNumberFormat="1" applyFont="1" applyFill="1" applyBorder="1" applyAlignment="1"/>
    <xf numFmtId="0" fontId="10" fillId="5" borderId="0" xfId="0" applyFont="1" applyFill="1" applyBorder="1" applyAlignment="1"/>
    <xf numFmtId="1" fontId="8" fillId="5" borderId="0" xfId="0" applyNumberFormat="1" applyFont="1" applyFill="1" applyBorder="1" applyAlignment="1"/>
    <xf numFmtId="1" fontId="9" fillId="0" borderId="0" xfId="0" applyNumberFormat="1" applyFont="1" applyFill="1" applyBorder="1" applyAlignment="1"/>
    <xf numFmtId="0" fontId="3" fillId="0" borderId="26" xfId="0" applyFont="1" applyFill="1" applyBorder="1" applyAlignment="1"/>
    <xf numFmtId="0" fontId="10" fillId="0" borderId="26" xfId="0" applyFont="1" applyFill="1" applyBorder="1" applyAlignment="1"/>
    <xf numFmtId="4" fontId="10" fillId="0" borderId="26" xfId="0" applyNumberFormat="1" applyFont="1" applyFill="1" applyBorder="1" applyAlignment="1"/>
    <xf numFmtId="0" fontId="4" fillId="0" borderId="46" xfId="0" applyFont="1" applyFill="1" applyBorder="1" applyAlignment="1">
      <alignment vertical="center"/>
    </xf>
    <xf numFmtId="0" fontId="4" fillId="0" borderId="26" xfId="0" applyFont="1" applyFill="1" applyBorder="1" applyAlignment="1"/>
    <xf numFmtId="4" fontId="4" fillId="0" borderId="26" xfId="0" applyNumberFormat="1" applyFont="1" applyFill="1" applyBorder="1" applyAlignment="1"/>
    <xf numFmtId="0" fontId="0" fillId="0" borderId="47" xfId="0" applyBorder="1" applyAlignment="1">
      <alignment vertical="center"/>
    </xf>
    <xf numFmtId="0" fontId="4" fillId="0" borderId="26" xfId="0" applyFont="1" applyBorder="1"/>
    <xf numFmtId="4" fontId="4" fillId="0" borderId="26" xfId="0" applyNumberFormat="1" applyFont="1" applyBorder="1"/>
    <xf numFmtId="0" fontId="0" fillId="0" borderId="48" xfId="0" applyBorder="1" applyAlignment="1">
      <alignment vertical="center"/>
    </xf>
    <xf numFmtId="0" fontId="7" fillId="0" borderId="0" xfId="0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left"/>
    </xf>
    <xf numFmtId="4" fontId="7" fillId="0" borderId="0" xfId="0" applyNumberFormat="1" applyFont="1" applyFill="1" applyBorder="1" applyAlignment="1">
      <alignment horizontal="left"/>
    </xf>
    <xf numFmtId="4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NumberFormat="1" applyFont="1" applyAlignment="1">
      <alignment horizontal="left"/>
    </xf>
    <xf numFmtId="58" fontId="7" fillId="0" borderId="0" xfId="0" applyNumberFormat="1" applyFont="1"/>
    <xf numFmtId="3" fontId="4" fillId="0" borderId="17" xfId="0" applyNumberFormat="1" applyFont="1" applyFill="1" applyBorder="1" applyAlignment="1">
      <alignment horizontal="right"/>
    </xf>
    <xf numFmtId="3" fontId="4" fillId="0" borderId="13" xfId="0" applyNumberFormat="1" applyFont="1" applyFill="1" applyBorder="1" applyAlignment="1">
      <alignment horizontal="right"/>
    </xf>
    <xf numFmtId="3" fontId="4" fillId="0" borderId="49" xfId="0" applyNumberFormat="1" applyFont="1" applyFill="1" applyBorder="1" applyAlignment="1">
      <alignment horizontal="right"/>
    </xf>
    <xf numFmtId="3" fontId="4" fillId="0" borderId="50" xfId="0" applyNumberFormat="1" applyFont="1" applyFill="1" applyBorder="1"/>
    <xf numFmtId="3" fontId="4" fillId="0" borderId="31" xfId="0" applyNumberFormat="1" applyFont="1" applyBorder="1"/>
    <xf numFmtId="3" fontId="4" fillId="0" borderId="0" xfId="0" applyNumberFormat="1" applyFont="1" applyBorder="1"/>
    <xf numFmtId="3" fontId="4" fillId="0" borderId="32" xfId="0" applyNumberFormat="1" applyFont="1" applyBorder="1"/>
    <xf numFmtId="3" fontId="6" fillId="3" borderId="45" xfId="0" applyNumberFormat="1" applyFont="1" applyFill="1" applyBorder="1" applyAlignment="1"/>
    <xf numFmtId="3" fontId="6" fillId="3" borderId="4" xfId="0" applyNumberFormat="1" applyFont="1" applyFill="1" applyBorder="1" applyAlignment="1"/>
    <xf numFmtId="3" fontId="4" fillId="0" borderId="0" xfId="0" applyNumberFormat="1" applyFont="1" applyFill="1" applyBorder="1" applyAlignment="1"/>
    <xf numFmtId="3" fontId="6" fillId="4" borderId="42" xfId="0" applyNumberFormat="1" applyFont="1" applyFill="1" applyBorder="1" applyAlignment="1"/>
    <xf numFmtId="3" fontId="6" fillId="4" borderId="45" xfId="0" applyNumberFormat="1" applyFont="1" applyFill="1" applyBorder="1" applyAlignment="1"/>
    <xf numFmtId="3" fontId="9" fillId="0" borderId="0" xfId="0" applyNumberFormat="1" applyFont="1" applyFill="1" applyBorder="1" applyAlignment="1"/>
    <xf numFmtId="1" fontId="8" fillId="6" borderId="0" xfId="0" applyNumberFormat="1" applyFont="1" applyFill="1" applyBorder="1" applyAlignment="1"/>
    <xf numFmtId="3" fontId="4" fillId="0" borderId="36" xfId="0" applyNumberFormat="1" applyFont="1" applyFill="1" applyBorder="1"/>
    <xf numFmtId="3" fontId="4" fillId="0" borderId="36" xfId="0" applyNumberFormat="1" applyFont="1" applyFill="1" applyBorder="1" applyAlignment="1">
      <alignment wrapText="1"/>
    </xf>
    <xf numFmtId="0" fontId="0" fillId="0" borderId="16" xfId="0" applyBorder="1"/>
    <xf numFmtId="3" fontId="4" fillId="0" borderId="23" xfId="0" applyNumberFormat="1" applyFont="1" applyFill="1" applyBorder="1"/>
    <xf numFmtId="3" fontId="4" fillId="0" borderId="24" xfId="0" applyNumberFormat="1" applyFont="1" applyFill="1" applyBorder="1"/>
    <xf numFmtId="4" fontId="4" fillId="0" borderId="13" xfId="0" applyNumberFormat="1" applyFont="1" applyFill="1" applyBorder="1" applyAlignment="1">
      <alignment horizontal="right"/>
    </xf>
    <xf numFmtId="4" fontId="4" fillId="0" borderId="49" xfId="0" applyNumberFormat="1" applyFont="1" applyFill="1" applyBorder="1" applyAlignment="1">
      <alignment horizontal="right"/>
    </xf>
    <xf numFmtId="4" fontId="4" fillId="0" borderId="26" xfId="0" applyNumberFormat="1" applyFont="1" applyFill="1" applyBorder="1"/>
    <xf numFmtId="4" fontId="4" fillId="0" borderId="50" xfId="0" applyNumberFormat="1" applyFont="1" applyFill="1" applyBorder="1"/>
    <xf numFmtId="4" fontId="6" fillId="3" borderId="29" xfId="0" applyNumberFormat="1" applyFont="1" applyFill="1" applyBorder="1" applyAlignment="1"/>
    <xf numFmtId="1" fontId="4" fillId="0" borderId="31" xfId="0" applyNumberFormat="1" applyFont="1" applyBorder="1"/>
    <xf numFmtId="1" fontId="4" fillId="0" borderId="0" xfId="0" applyNumberFormat="1" applyFont="1" applyBorder="1"/>
    <xf numFmtId="1" fontId="4" fillId="0" borderId="32" xfId="0" applyNumberFormat="1" applyFont="1" applyBorder="1"/>
    <xf numFmtId="3" fontId="6" fillId="4" borderId="4" xfId="0" applyNumberFormat="1" applyFont="1" applyFill="1" applyBorder="1" applyAlignment="1"/>
    <xf numFmtId="0" fontId="0" fillId="0" borderId="0" xfId="0" applyAlignment="1">
      <alignment horizontal="center" wrapText="1"/>
    </xf>
    <xf numFmtId="0" fontId="7" fillId="7" borderId="2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3" fontId="4" fillId="0" borderId="51" xfId="0" applyNumberFormat="1" applyFont="1" applyFill="1" applyBorder="1" applyAlignment="1">
      <alignment vertical="center"/>
    </xf>
    <xf numFmtId="3" fontId="4" fillId="0" borderId="46" xfId="0" applyNumberFormat="1" applyFont="1" applyFill="1" applyBorder="1" applyAlignment="1">
      <alignment vertical="center"/>
    </xf>
    <xf numFmtId="3" fontId="4" fillId="0" borderId="52" xfId="0" applyNumberFormat="1" applyFont="1" applyFill="1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56" xfId="0" applyBorder="1" applyAlignment="1">
      <alignment vertical="center"/>
    </xf>
    <xf numFmtId="3" fontId="4" fillId="0" borderId="51" xfId="0" applyNumberFormat="1" applyFont="1" applyBorder="1" applyAlignment="1">
      <alignment vertical="center"/>
    </xf>
    <xf numFmtId="3" fontId="4" fillId="0" borderId="46" xfId="0" applyNumberFormat="1" applyFont="1" applyBorder="1" applyAlignment="1">
      <alignment vertical="center"/>
    </xf>
    <xf numFmtId="3" fontId="4" fillId="0" borderId="52" xfId="0" applyNumberFormat="1" applyFont="1" applyBorder="1" applyAlignment="1">
      <alignment horizontal="right" vertical="center"/>
    </xf>
    <xf numFmtId="0" fontId="0" fillId="0" borderId="54" xfId="0" applyBorder="1" applyAlignment="1">
      <alignment horizontal="right" vertical="center"/>
    </xf>
    <xf numFmtId="0" fontId="0" fillId="0" borderId="57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59" xfId="0" applyBorder="1" applyAlignment="1">
      <alignment horizontal="right" vertical="center"/>
    </xf>
    <xf numFmtId="3" fontId="8" fillId="0" borderId="26" xfId="0" applyNumberFormat="1" applyFont="1" applyFill="1" applyBorder="1" applyAlignment="1"/>
    <xf numFmtId="1" fontId="8" fillId="6" borderId="26" xfId="0" applyNumberFormat="1" applyFont="1" applyFill="1" applyBorder="1" applyAlignment="1"/>
    <xf numFmtId="3" fontId="9" fillId="0" borderId="26" xfId="0" applyNumberFormat="1" applyFont="1" applyFill="1" applyBorder="1" applyAlignment="1"/>
    <xf numFmtId="3" fontId="4" fillId="0" borderId="26" xfId="0" applyNumberFormat="1" applyFont="1" applyBorder="1"/>
    <xf numFmtId="4" fontId="4" fillId="0" borderId="0" xfId="0" applyNumberFormat="1" applyFont="1" applyFill="1" applyBorder="1"/>
    <xf numFmtId="0" fontId="4" fillId="0" borderId="0" xfId="0" applyFont="1" applyFill="1" applyBorder="1"/>
    <xf numFmtId="3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Z58"/>
  <sheetViews>
    <sheetView tabSelected="1" workbookViewId="0">
      <pane xSplit="2" ySplit="6" topLeftCell="AK26" activePane="bottomRight" state="frozen"/>
      <selection/>
      <selection pane="topRight"/>
      <selection pane="bottomLeft"/>
      <selection pane="bottomRight" activeCell="AW31" sqref="AW31:AW42"/>
    </sheetView>
  </sheetViews>
  <sheetFormatPr defaultColWidth="9" defaultRowHeight="12.75"/>
  <cols>
    <col min="1" max="1" width="6" customWidth="1"/>
    <col min="2" max="2" width="35.2857142857143" customWidth="1"/>
    <col min="3" max="3" width="13.4285714285714" hidden="1" customWidth="1"/>
    <col min="4" max="4" width="13" hidden="1" customWidth="1"/>
    <col min="5" max="5" width="14.7142857142857" hidden="1" customWidth="1"/>
    <col min="6" max="6" width="13.5714285714286" hidden="1" customWidth="1"/>
    <col min="7" max="7" width="13" hidden="1" customWidth="1"/>
    <col min="8" max="8" width="12" hidden="1" customWidth="1"/>
    <col min="9" max="9" width="13.1428571428571" hidden="1" customWidth="1"/>
    <col min="10" max="14" width="13.5714285714286" hidden="1" customWidth="1"/>
    <col min="15" max="16" width="11.7142857142857" hidden="1" customWidth="1"/>
    <col min="17" max="17" width="9.57142857142857" hidden="1" customWidth="1"/>
    <col min="18" max="18" width="11.1428571428571" hidden="1" customWidth="1"/>
    <col min="19" max="19" width="14.7142857142857" hidden="1" customWidth="1"/>
    <col min="20" max="20" width="16" hidden="1" customWidth="1"/>
    <col min="21" max="21" width="14.5714285714286" hidden="1" customWidth="1"/>
    <col min="22" max="22" width="14.4285714285714" hidden="1" customWidth="1"/>
    <col min="23" max="23" width="11.8571428571429" customWidth="1"/>
    <col min="24" max="24" width="12.2857142857143" customWidth="1"/>
    <col min="25" max="25" width="10.5714285714286" customWidth="1"/>
    <col min="26" max="26" width="12.1428571428571" customWidth="1"/>
    <col min="27" max="27" width="9.14285714285714" hidden="1" customWidth="1"/>
    <col min="28" max="28" width="12.1428571428571" hidden="1" customWidth="1"/>
    <col min="29" max="29" width="9" hidden="1" customWidth="1"/>
    <col min="30" max="30" width="9.14285714285714" hidden="1" customWidth="1"/>
    <col min="31" max="31" width="14" customWidth="1"/>
    <col min="32" max="32" width="11.5714285714286" customWidth="1"/>
    <col min="33" max="33" width="11" customWidth="1"/>
    <col min="34" max="35" width="13.5714285714286" customWidth="1"/>
    <col min="36" max="36" width="14.7142857142857" customWidth="1"/>
    <col min="37" max="37" width="11.5714285714286" customWidth="1"/>
    <col min="38" max="38" width="15.1428571428571" customWidth="1"/>
    <col min="39" max="39" width="15.5714285714286" customWidth="1"/>
    <col min="40" max="40" width="12.1428571428571" customWidth="1"/>
    <col min="41" max="41" width="12.2857142857143" customWidth="1"/>
    <col min="42" max="43" width="14.5714285714286" customWidth="1"/>
    <col min="44" max="44" width="11" customWidth="1"/>
    <col min="45" max="45" width="9.14285714285714" customWidth="1"/>
    <col min="46" max="46" width="15.5714285714286" customWidth="1"/>
    <col min="47" max="47" width="13.5714285714286" customWidth="1"/>
    <col min="48" max="48" width="12.2857142857143" customWidth="1"/>
    <col min="49" max="49" width="10.5714285714286" customWidth="1"/>
    <col min="50" max="50" width="14" customWidth="1"/>
    <col min="52" max="52" width="11.4285714285714" customWidth="1"/>
  </cols>
  <sheetData>
    <row r="1" ht="18" spans="1:4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</row>
    <row r="2" spans="1:42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ht="19.5" customHeight="1" spans="1:42">
      <c r="A3" s="7" t="s">
        <v>2</v>
      </c>
      <c r="C3" s="8" t="s">
        <v>3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</row>
    <row r="4" ht="11.25" customHeight="1" spans="1:4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</row>
    <row r="5" ht="27" customHeight="1" spans="1:50">
      <c r="A5" s="5"/>
      <c r="B5" s="5"/>
      <c r="C5" s="10" t="s">
        <v>4</v>
      </c>
      <c r="D5" s="11"/>
      <c r="E5" s="11"/>
      <c r="F5" s="12"/>
      <c r="G5" s="10" t="s">
        <v>5</v>
      </c>
      <c r="H5" s="11"/>
      <c r="I5" s="11"/>
      <c r="J5" s="12"/>
      <c r="K5" s="10" t="s">
        <v>6</v>
      </c>
      <c r="L5" s="11"/>
      <c r="M5" s="11"/>
      <c r="N5" s="12"/>
      <c r="O5" s="10" t="s">
        <v>7</v>
      </c>
      <c r="P5" s="11"/>
      <c r="Q5" s="11"/>
      <c r="R5" s="12"/>
      <c r="S5" s="10" t="s">
        <v>8</v>
      </c>
      <c r="T5" s="11"/>
      <c r="U5" s="11"/>
      <c r="V5" s="12"/>
      <c r="W5" s="10" t="s">
        <v>9</v>
      </c>
      <c r="X5" s="11"/>
      <c r="Y5" s="11"/>
      <c r="Z5" s="12"/>
      <c r="AA5" s="10" t="s">
        <v>10</v>
      </c>
      <c r="AB5" s="11"/>
      <c r="AC5" s="11"/>
      <c r="AD5" s="12"/>
      <c r="AE5" s="144" t="s">
        <v>11</v>
      </c>
      <c r="AF5" s="145"/>
      <c r="AG5" s="145"/>
      <c r="AH5" s="146"/>
      <c r="AI5" s="10" t="s">
        <v>12</v>
      </c>
      <c r="AJ5" s="11"/>
      <c r="AK5" s="11"/>
      <c r="AL5" s="12"/>
      <c r="AM5" s="10" t="s">
        <v>13</v>
      </c>
      <c r="AN5" s="11"/>
      <c r="AO5" s="11"/>
      <c r="AP5" s="12"/>
      <c r="AQ5" s="147" t="s">
        <v>14</v>
      </c>
      <c r="AR5" s="148"/>
      <c r="AS5" s="148"/>
      <c r="AT5" s="149"/>
      <c r="AU5" s="147" t="s">
        <v>15</v>
      </c>
      <c r="AV5" s="148"/>
      <c r="AW5" s="148"/>
      <c r="AX5" s="149"/>
    </row>
    <row r="6" s="1" customFormat="1" ht="45" customHeight="1" spans="1:50">
      <c r="A6" s="13" t="s">
        <v>16</v>
      </c>
      <c r="B6" s="14" t="s">
        <v>17</v>
      </c>
      <c r="C6" s="15" t="s">
        <v>18</v>
      </c>
      <c r="D6" s="16" t="s">
        <v>19</v>
      </c>
      <c r="E6" s="17" t="s">
        <v>20</v>
      </c>
      <c r="F6" s="18" t="s">
        <v>21</v>
      </c>
      <c r="G6" s="15" t="s">
        <v>18</v>
      </c>
      <c r="H6" s="16" t="s">
        <v>19</v>
      </c>
      <c r="I6" s="17" t="s">
        <v>20</v>
      </c>
      <c r="J6" s="18" t="s">
        <v>21</v>
      </c>
      <c r="K6" s="15" t="s">
        <v>22</v>
      </c>
      <c r="L6" s="16" t="s">
        <v>19</v>
      </c>
      <c r="M6" s="17" t="s">
        <v>20</v>
      </c>
      <c r="N6" s="18" t="s">
        <v>21</v>
      </c>
      <c r="O6" s="15" t="s">
        <v>22</v>
      </c>
      <c r="P6" s="16" t="s">
        <v>19</v>
      </c>
      <c r="Q6" s="17" t="s">
        <v>20</v>
      </c>
      <c r="R6" s="18" t="s">
        <v>21</v>
      </c>
      <c r="S6" s="15" t="s">
        <v>22</v>
      </c>
      <c r="T6" s="16" t="s">
        <v>19</v>
      </c>
      <c r="U6" s="17" t="s">
        <v>20</v>
      </c>
      <c r="V6" s="18" t="s">
        <v>21</v>
      </c>
      <c r="W6" s="15" t="s">
        <v>22</v>
      </c>
      <c r="X6" s="16" t="s">
        <v>19</v>
      </c>
      <c r="Y6" s="17" t="s">
        <v>20</v>
      </c>
      <c r="Z6" s="18" t="s">
        <v>21</v>
      </c>
      <c r="AA6" s="15" t="s">
        <v>22</v>
      </c>
      <c r="AB6" s="16" t="s">
        <v>19</v>
      </c>
      <c r="AC6" s="17" t="s">
        <v>20</v>
      </c>
      <c r="AD6" s="18" t="s">
        <v>21</v>
      </c>
      <c r="AE6" s="15" t="s">
        <v>22</v>
      </c>
      <c r="AF6" s="16" t="s">
        <v>19</v>
      </c>
      <c r="AG6" s="17" t="s">
        <v>20</v>
      </c>
      <c r="AH6" s="18" t="s">
        <v>21</v>
      </c>
      <c r="AI6" s="15" t="s">
        <v>22</v>
      </c>
      <c r="AJ6" s="16" t="s">
        <v>19</v>
      </c>
      <c r="AK6" s="17" t="s">
        <v>20</v>
      </c>
      <c r="AL6" s="18" t="s">
        <v>21</v>
      </c>
      <c r="AM6" s="15" t="s">
        <v>22</v>
      </c>
      <c r="AN6" s="16" t="s">
        <v>19</v>
      </c>
      <c r="AO6" s="17" t="s">
        <v>20</v>
      </c>
      <c r="AP6" s="18" t="s">
        <v>21</v>
      </c>
      <c r="AQ6" s="15" t="s">
        <v>22</v>
      </c>
      <c r="AR6" s="16" t="s">
        <v>19</v>
      </c>
      <c r="AS6" s="17" t="s">
        <v>20</v>
      </c>
      <c r="AT6" s="18" t="s">
        <v>21</v>
      </c>
      <c r="AU6" s="15" t="s">
        <v>22</v>
      </c>
      <c r="AV6" s="16" t="s">
        <v>19</v>
      </c>
      <c r="AW6" s="17" t="s">
        <v>20</v>
      </c>
      <c r="AX6" s="18" t="s">
        <v>21</v>
      </c>
    </row>
    <row r="7" ht="14.25" spans="1:50">
      <c r="A7" s="19">
        <v>501</v>
      </c>
      <c r="B7" s="20" t="s">
        <v>23</v>
      </c>
      <c r="C7" s="21">
        <v>1797182.54</v>
      </c>
      <c r="D7" s="22"/>
      <c r="E7" s="22"/>
      <c r="F7" s="23">
        <f>C7+E7</f>
        <v>1797182.54</v>
      </c>
      <c r="G7" s="21">
        <v>1932064.36</v>
      </c>
      <c r="H7" s="22">
        <v>166586.5</v>
      </c>
      <c r="I7" s="22"/>
      <c r="J7" s="23">
        <f>G7+I7</f>
        <v>1932064.36</v>
      </c>
      <c r="K7" s="21">
        <v>1830397.03</v>
      </c>
      <c r="L7" s="22">
        <v>168661</v>
      </c>
      <c r="M7" s="22"/>
      <c r="N7" s="23">
        <f t="shared" ref="N7:N26" si="0">K7+M7</f>
        <v>1830397.03</v>
      </c>
      <c r="O7" s="21">
        <v>1943</v>
      </c>
      <c r="P7" s="22">
        <v>180</v>
      </c>
      <c r="Q7" s="22">
        <v>0</v>
      </c>
      <c r="R7" s="23">
        <f t="shared" ref="R7:R26" si="1">O7+Q7</f>
        <v>1943</v>
      </c>
      <c r="S7" s="21">
        <v>1119483.64</v>
      </c>
      <c r="T7" s="22">
        <v>262902.01</v>
      </c>
      <c r="U7" s="22">
        <v>249999.56</v>
      </c>
      <c r="V7" s="23">
        <f t="shared" ref="V7:V26" si="2">S7+U7</f>
        <v>1369483.2</v>
      </c>
      <c r="W7" s="21">
        <v>600</v>
      </c>
      <c r="X7" s="22">
        <v>90</v>
      </c>
      <c r="Y7" s="22">
        <v>55</v>
      </c>
      <c r="Z7" s="23">
        <f t="shared" ref="Z7:Z26" si="3">W7+Y7</f>
        <v>655</v>
      </c>
      <c r="AA7" s="21">
        <v>560.88869</v>
      </c>
      <c r="AB7" s="22">
        <v>102.62888</v>
      </c>
      <c r="AC7" s="22">
        <v>236.44057</v>
      </c>
      <c r="AD7" s="23">
        <f t="shared" ref="AD7:AD26" si="4">AA7+AC7</f>
        <v>797.32926</v>
      </c>
      <c r="AE7" s="21">
        <v>470301.4</v>
      </c>
      <c r="AF7" s="22">
        <v>49747.95</v>
      </c>
      <c r="AG7" s="22">
        <v>34369.45</v>
      </c>
      <c r="AH7" s="23">
        <f t="shared" ref="AH7:AH26" si="5">AE7+AG7</f>
        <v>504670.85</v>
      </c>
      <c r="AI7" s="21">
        <v>693</v>
      </c>
      <c r="AJ7" s="22">
        <v>70</v>
      </c>
      <c r="AK7" s="22">
        <v>68</v>
      </c>
      <c r="AL7" s="23">
        <f t="shared" ref="AL7:AL26" si="6">AI7+AK7</f>
        <v>761</v>
      </c>
      <c r="AM7" s="21">
        <v>540</v>
      </c>
      <c r="AN7" s="22">
        <v>87</v>
      </c>
      <c r="AO7" s="22">
        <v>50</v>
      </c>
      <c r="AP7" s="23">
        <f t="shared" ref="AP7:AP26" si="7">AM7+AO7</f>
        <v>590</v>
      </c>
      <c r="AQ7" s="150">
        <v>13288</v>
      </c>
      <c r="AR7" s="151">
        <v>900</v>
      </c>
      <c r="AS7" s="151">
        <v>130</v>
      </c>
      <c r="AT7" s="152">
        <f>AQ7+AS7</f>
        <v>13418</v>
      </c>
      <c r="AU7" s="150">
        <v>15000</v>
      </c>
      <c r="AV7" s="151">
        <v>1200</v>
      </c>
      <c r="AW7" s="151">
        <v>0</v>
      </c>
      <c r="AX7" s="152">
        <v>15000</v>
      </c>
    </row>
    <row r="8" ht="14.25" spans="1:50">
      <c r="A8" s="24">
        <v>502</v>
      </c>
      <c r="B8" s="25" t="s">
        <v>24</v>
      </c>
      <c r="C8" s="26">
        <v>941920.45</v>
      </c>
      <c r="D8" s="27"/>
      <c r="E8" s="27"/>
      <c r="F8" s="28">
        <f t="shared" ref="F8:F26" si="8">C8+E8</f>
        <v>941920.45</v>
      </c>
      <c r="G8" s="26">
        <v>887924.36</v>
      </c>
      <c r="H8" s="27">
        <v>872258.36</v>
      </c>
      <c r="I8" s="27"/>
      <c r="J8" s="28">
        <f t="shared" ref="J8:J26" si="9">G8+I8</f>
        <v>887924.36</v>
      </c>
      <c r="K8" s="26">
        <v>943960.91</v>
      </c>
      <c r="L8" s="27">
        <v>943961</v>
      </c>
      <c r="M8" s="27">
        <v>60000</v>
      </c>
      <c r="N8" s="28">
        <f t="shared" si="0"/>
        <v>1003960.91</v>
      </c>
      <c r="O8" s="26">
        <v>1160</v>
      </c>
      <c r="P8" s="27">
        <v>1160</v>
      </c>
      <c r="Q8" s="27">
        <v>0</v>
      </c>
      <c r="R8" s="28">
        <f t="shared" si="1"/>
        <v>1160</v>
      </c>
      <c r="S8" s="26">
        <v>856081.99</v>
      </c>
      <c r="T8" s="27">
        <v>856081.99</v>
      </c>
      <c r="U8" s="27">
        <v>60000</v>
      </c>
      <c r="V8" s="28">
        <f t="shared" si="2"/>
        <v>916081.99</v>
      </c>
      <c r="W8" s="26">
        <v>310</v>
      </c>
      <c r="X8" s="27">
        <v>310</v>
      </c>
      <c r="Y8" s="27">
        <v>9</v>
      </c>
      <c r="Z8" s="28">
        <f t="shared" si="3"/>
        <v>319</v>
      </c>
      <c r="AA8" s="26">
        <v>659.14483</v>
      </c>
      <c r="AB8" s="27">
        <v>659.14483</v>
      </c>
      <c r="AC8" s="27"/>
      <c r="AD8" s="28">
        <f t="shared" si="4"/>
        <v>659.14483</v>
      </c>
      <c r="AE8" s="26">
        <v>224592</v>
      </c>
      <c r="AF8" s="27">
        <v>224592</v>
      </c>
      <c r="AG8" s="27"/>
      <c r="AH8" s="28">
        <f t="shared" si="5"/>
        <v>224592</v>
      </c>
      <c r="AI8" s="26">
        <v>449</v>
      </c>
      <c r="AJ8" s="27">
        <v>449</v>
      </c>
      <c r="AK8" s="27"/>
      <c r="AL8" s="28">
        <f t="shared" si="6"/>
        <v>449</v>
      </c>
      <c r="AM8" s="26">
        <v>330</v>
      </c>
      <c r="AN8" s="27">
        <v>413</v>
      </c>
      <c r="AO8" s="27">
        <v>7</v>
      </c>
      <c r="AP8" s="28">
        <f t="shared" si="7"/>
        <v>337</v>
      </c>
      <c r="AQ8" s="153"/>
      <c r="AR8" s="102"/>
      <c r="AS8" s="102"/>
      <c r="AT8" s="154"/>
      <c r="AU8" s="153"/>
      <c r="AV8" s="102"/>
      <c r="AW8" s="102"/>
      <c r="AX8" s="154"/>
    </row>
    <row r="9" ht="14.25" spans="1:50">
      <c r="A9" s="24">
        <v>504</v>
      </c>
      <c r="B9" s="25" t="s">
        <v>25</v>
      </c>
      <c r="C9" s="26">
        <v>11100</v>
      </c>
      <c r="D9" s="27"/>
      <c r="E9" s="27"/>
      <c r="F9" s="28">
        <f t="shared" si="8"/>
        <v>11100</v>
      </c>
      <c r="G9" s="26">
        <v>11300</v>
      </c>
      <c r="H9" s="27"/>
      <c r="I9" s="27"/>
      <c r="J9" s="28">
        <f t="shared" si="9"/>
        <v>11300</v>
      </c>
      <c r="K9" s="26">
        <v>8500</v>
      </c>
      <c r="L9" s="27"/>
      <c r="M9" s="27"/>
      <c r="N9" s="28">
        <f t="shared" si="0"/>
        <v>8500</v>
      </c>
      <c r="O9" s="26">
        <v>10</v>
      </c>
      <c r="P9" s="27"/>
      <c r="Q9" s="27"/>
      <c r="R9" s="28">
        <f t="shared" si="1"/>
        <v>10</v>
      </c>
      <c r="S9" s="26">
        <v>700</v>
      </c>
      <c r="T9" s="27"/>
      <c r="U9" s="27"/>
      <c r="V9" s="28">
        <f t="shared" si="2"/>
        <v>700</v>
      </c>
      <c r="W9" s="26"/>
      <c r="X9" s="27"/>
      <c r="Y9" s="27"/>
      <c r="Z9" s="28">
        <f t="shared" si="3"/>
        <v>0</v>
      </c>
      <c r="AA9" s="26"/>
      <c r="AB9" s="27"/>
      <c r="AC9" s="27"/>
      <c r="AD9" s="28">
        <f t="shared" si="4"/>
        <v>0</v>
      </c>
      <c r="AE9" s="26"/>
      <c r="AF9" s="27"/>
      <c r="AG9" s="27"/>
      <c r="AH9" s="28">
        <f t="shared" si="5"/>
        <v>0</v>
      </c>
      <c r="AI9" s="26"/>
      <c r="AJ9" s="27"/>
      <c r="AK9" s="27"/>
      <c r="AL9" s="28">
        <f t="shared" si="6"/>
        <v>0</v>
      </c>
      <c r="AM9" s="26"/>
      <c r="AN9" s="27"/>
      <c r="AO9" s="27"/>
      <c r="AP9" s="28">
        <f t="shared" si="7"/>
        <v>0</v>
      </c>
      <c r="AQ9" s="153"/>
      <c r="AR9" s="102"/>
      <c r="AS9" s="102"/>
      <c r="AT9" s="154"/>
      <c r="AU9" s="153"/>
      <c r="AV9" s="102"/>
      <c r="AW9" s="102"/>
      <c r="AX9" s="154"/>
    </row>
    <row r="10" s="2" customFormat="1" ht="14.25" spans="1:50">
      <c r="A10" s="29">
        <v>512</v>
      </c>
      <c r="B10" s="25" t="s">
        <v>26</v>
      </c>
      <c r="C10" s="26">
        <v>10714</v>
      </c>
      <c r="D10" s="27"/>
      <c r="E10" s="27"/>
      <c r="F10" s="28">
        <f t="shared" si="8"/>
        <v>10714</v>
      </c>
      <c r="G10" s="26">
        <v>4239</v>
      </c>
      <c r="H10" s="27"/>
      <c r="I10" s="27"/>
      <c r="J10" s="28">
        <f t="shared" si="9"/>
        <v>4239</v>
      </c>
      <c r="K10" s="26">
        <v>24845</v>
      </c>
      <c r="L10" s="27"/>
      <c r="M10" s="27"/>
      <c r="N10" s="115">
        <f t="shared" si="0"/>
        <v>24845</v>
      </c>
      <c r="O10" s="26">
        <v>15</v>
      </c>
      <c r="P10" s="27"/>
      <c r="Q10" s="27"/>
      <c r="R10" s="115">
        <f t="shared" si="1"/>
        <v>15</v>
      </c>
      <c r="S10" s="26">
        <v>1522</v>
      </c>
      <c r="T10" s="27">
        <v>210</v>
      </c>
      <c r="U10" s="27"/>
      <c r="V10" s="115">
        <f t="shared" si="2"/>
        <v>1522</v>
      </c>
      <c r="W10" s="26"/>
      <c r="X10" s="27"/>
      <c r="Y10" s="27"/>
      <c r="Z10" s="115">
        <f t="shared" si="3"/>
        <v>0</v>
      </c>
      <c r="AA10" s="26"/>
      <c r="AB10" s="27"/>
      <c r="AC10" s="27"/>
      <c r="AD10" s="115">
        <f t="shared" si="4"/>
        <v>0</v>
      </c>
      <c r="AE10" s="26">
        <v>12363</v>
      </c>
      <c r="AF10" s="27">
        <v>1623</v>
      </c>
      <c r="AG10" s="27"/>
      <c r="AH10" s="115">
        <f t="shared" si="5"/>
        <v>12363</v>
      </c>
      <c r="AI10" s="26">
        <v>6</v>
      </c>
      <c r="AJ10" s="27">
        <v>2</v>
      </c>
      <c r="AK10" s="27"/>
      <c r="AL10" s="115">
        <f t="shared" si="6"/>
        <v>6</v>
      </c>
      <c r="AM10" s="26">
        <v>4</v>
      </c>
      <c r="AN10" s="27"/>
      <c r="AO10" s="27"/>
      <c r="AP10" s="115">
        <f t="shared" si="7"/>
        <v>4</v>
      </c>
      <c r="AQ10" s="153"/>
      <c r="AR10" s="102"/>
      <c r="AS10" s="102"/>
      <c r="AT10" s="154"/>
      <c r="AU10" s="153"/>
      <c r="AV10" s="102"/>
      <c r="AW10" s="102"/>
      <c r="AX10" s="154"/>
    </row>
    <row r="11" ht="14.25" spans="1:50">
      <c r="A11" s="29">
        <v>513</v>
      </c>
      <c r="B11" s="25" t="s">
        <v>27</v>
      </c>
      <c r="C11" s="26"/>
      <c r="D11" s="27"/>
      <c r="E11" s="27"/>
      <c r="F11" s="28">
        <f t="shared" si="8"/>
        <v>0</v>
      </c>
      <c r="G11" s="26"/>
      <c r="H11" s="27"/>
      <c r="I11" s="27"/>
      <c r="J11" s="28">
        <f t="shared" si="9"/>
        <v>0</v>
      </c>
      <c r="K11" s="26">
        <v>418</v>
      </c>
      <c r="L11" s="27"/>
      <c r="M11" s="27"/>
      <c r="N11" s="115">
        <f t="shared" si="0"/>
        <v>418</v>
      </c>
      <c r="O11" s="26"/>
      <c r="P11" s="27"/>
      <c r="Q11" s="27"/>
      <c r="R11" s="115">
        <f t="shared" si="1"/>
        <v>0</v>
      </c>
      <c r="S11" s="26">
        <v>950</v>
      </c>
      <c r="T11" s="27"/>
      <c r="U11" s="27"/>
      <c r="V11" s="115">
        <f t="shared" si="2"/>
        <v>950</v>
      </c>
      <c r="W11" s="26"/>
      <c r="X11" s="27"/>
      <c r="Y11" s="27"/>
      <c r="Z11" s="115">
        <f t="shared" si="3"/>
        <v>0</v>
      </c>
      <c r="AA11" s="26"/>
      <c r="AB11" s="27"/>
      <c r="AC11" s="27"/>
      <c r="AD11" s="115">
        <f t="shared" si="4"/>
        <v>0</v>
      </c>
      <c r="AE11" s="26"/>
      <c r="AF11" s="27"/>
      <c r="AG11" s="27"/>
      <c r="AH11" s="115">
        <f t="shared" si="5"/>
        <v>0</v>
      </c>
      <c r="AI11" s="26"/>
      <c r="AJ11" s="27"/>
      <c r="AK11" s="27"/>
      <c r="AL11" s="115">
        <f t="shared" si="6"/>
        <v>0</v>
      </c>
      <c r="AM11" s="26"/>
      <c r="AN11" s="27"/>
      <c r="AO11" s="27"/>
      <c r="AP11" s="115">
        <f t="shared" si="7"/>
        <v>0</v>
      </c>
      <c r="AQ11" s="153"/>
      <c r="AR11" s="102"/>
      <c r="AS11" s="102"/>
      <c r="AT11" s="154"/>
      <c r="AU11" s="153"/>
      <c r="AV11" s="102"/>
      <c r="AW11" s="102"/>
      <c r="AX11" s="154"/>
    </row>
    <row r="12" ht="14.25" spans="1:50">
      <c r="A12" s="24">
        <v>518</v>
      </c>
      <c r="B12" s="25" t="s">
        <v>28</v>
      </c>
      <c r="C12" s="26">
        <v>560309.41</v>
      </c>
      <c r="D12" s="27"/>
      <c r="E12" s="27">
        <v>6752</v>
      </c>
      <c r="F12" s="28">
        <f t="shared" si="8"/>
        <v>567061.41</v>
      </c>
      <c r="G12" s="26">
        <v>565716.54</v>
      </c>
      <c r="H12" s="27">
        <v>519799.54</v>
      </c>
      <c r="I12" s="27">
        <v>6752</v>
      </c>
      <c r="J12" s="28">
        <f t="shared" si="9"/>
        <v>572468.54</v>
      </c>
      <c r="K12" s="26">
        <v>784542.33</v>
      </c>
      <c r="L12" s="27">
        <v>520393</v>
      </c>
      <c r="M12" s="27"/>
      <c r="N12" s="28">
        <f t="shared" si="0"/>
        <v>784542.33</v>
      </c>
      <c r="O12" s="26">
        <v>790</v>
      </c>
      <c r="P12" s="27">
        <v>540</v>
      </c>
      <c r="Q12" s="27">
        <v>80</v>
      </c>
      <c r="R12" s="28">
        <f t="shared" si="1"/>
        <v>870</v>
      </c>
      <c r="S12" s="26">
        <v>597468.23</v>
      </c>
      <c r="T12" s="27">
        <v>523408</v>
      </c>
      <c r="U12" s="27">
        <v>35835</v>
      </c>
      <c r="V12" s="28">
        <f t="shared" si="2"/>
        <v>633303.23</v>
      </c>
      <c r="W12" s="26">
        <v>500</v>
      </c>
      <c r="X12" s="27">
        <v>195</v>
      </c>
      <c r="Y12" s="27"/>
      <c r="Z12" s="28">
        <f t="shared" si="3"/>
        <v>500</v>
      </c>
      <c r="AA12" s="26">
        <v>356.64715</v>
      </c>
      <c r="AB12" s="27">
        <v>310.33815</v>
      </c>
      <c r="AC12" s="27"/>
      <c r="AD12" s="28">
        <f t="shared" si="4"/>
        <v>356.64715</v>
      </c>
      <c r="AE12" s="26">
        <v>399053.91</v>
      </c>
      <c r="AF12" s="27">
        <v>172835.44</v>
      </c>
      <c r="AG12" s="27"/>
      <c r="AH12" s="28">
        <f t="shared" si="5"/>
        <v>399053.91</v>
      </c>
      <c r="AI12" s="26">
        <v>401</v>
      </c>
      <c r="AJ12" s="27">
        <v>160</v>
      </c>
      <c r="AK12" s="27"/>
      <c r="AL12" s="28">
        <f t="shared" si="6"/>
        <v>401</v>
      </c>
      <c r="AM12" s="26">
        <v>400</v>
      </c>
      <c r="AN12" s="27">
        <v>234</v>
      </c>
      <c r="AO12" s="27"/>
      <c r="AP12" s="28">
        <f t="shared" si="7"/>
        <v>400</v>
      </c>
      <c r="AQ12" s="153"/>
      <c r="AR12" s="102"/>
      <c r="AS12" s="102"/>
      <c r="AT12" s="154"/>
      <c r="AU12" s="153"/>
      <c r="AV12" s="102"/>
      <c r="AW12" s="102"/>
      <c r="AX12" s="154"/>
    </row>
    <row r="13" ht="14.25" spans="1:50">
      <c r="A13" s="24">
        <v>521</v>
      </c>
      <c r="B13" s="25" t="s">
        <v>29</v>
      </c>
      <c r="C13" s="26">
        <v>8776190</v>
      </c>
      <c r="D13" s="27"/>
      <c r="E13" s="27"/>
      <c r="F13" s="28">
        <f t="shared" si="8"/>
        <v>8776190</v>
      </c>
      <c r="G13" s="26">
        <v>9736675</v>
      </c>
      <c r="H13" s="27"/>
      <c r="I13" s="27"/>
      <c r="J13" s="28">
        <f t="shared" si="9"/>
        <v>9736675</v>
      </c>
      <c r="K13" s="26">
        <v>11088910</v>
      </c>
      <c r="L13" s="27"/>
      <c r="M13" s="27"/>
      <c r="N13" s="115">
        <f t="shared" si="0"/>
        <v>11088910</v>
      </c>
      <c r="O13" s="26">
        <v>11800</v>
      </c>
      <c r="P13" s="27"/>
      <c r="Q13" s="27"/>
      <c r="R13" s="115">
        <f t="shared" si="1"/>
        <v>11800</v>
      </c>
      <c r="S13" s="26">
        <v>12066917</v>
      </c>
      <c r="T13" s="27"/>
      <c r="U13" s="27">
        <v>24523</v>
      </c>
      <c r="V13" s="115">
        <f t="shared" si="2"/>
        <v>12091440</v>
      </c>
      <c r="W13" s="26">
        <v>8300</v>
      </c>
      <c r="X13" s="27"/>
      <c r="Y13" s="27">
        <v>9</v>
      </c>
      <c r="Z13" s="115">
        <f t="shared" si="3"/>
        <v>8309</v>
      </c>
      <c r="AA13" s="26">
        <v>5711.235</v>
      </c>
      <c r="AB13" s="27">
        <v>16.381</v>
      </c>
      <c r="AC13" s="27">
        <v>62.504</v>
      </c>
      <c r="AD13" s="115">
        <f t="shared" si="4"/>
        <v>5773.739</v>
      </c>
      <c r="AE13" s="26">
        <v>6573960</v>
      </c>
      <c r="AF13" s="27"/>
      <c r="AG13" s="27">
        <v>6000</v>
      </c>
      <c r="AH13" s="115">
        <f t="shared" si="5"/>
        <v>6579960</v>
      </c>
      <c r="AI13" s="26">
        <v>7964</v>
      </c>
      <c r="AJ13" s="27"/>
      <c r="AK13" s="27">
        <v>29</v>
      </c>
      <c r="AL13" s="115">
        <f t="shared" si="6"/>
        <v>7993</v>
      </c>
      <c r="AM13" s="26">
        <v>8595</v>
      </c>
      <c r="AN13" s="27"/>
      <c r="AO13" s="27">
        <v>9</v>
      </c>
      <c r="AP13" s="115">
        <f t="shared" si="7"/>
        <v>8604</v>
      </c>
      <c r="AQ13" s="153"/>
      <c r="AR13" s="102"/>
      <c r="AS13" s="102"/>
      <c r="AT13" s="154"/>
      <c r="AU13" s="153"/>
      <c r="AV13" s="102"/>
      <c r="AW13" s="102"/>
      <c r="AX13" s="154"/>
    </row>
    <row r="14" ht="14.25" spans="1:50">
      <c r="A14" s="24">
        <v>524</v>
      </c>
      <c r="B14" s="30" t="s">
        <v>30</v>
      </c>
      <c r="C14" s="31">
        <v>2960869</v>
      </c>
      <c r="D14" s="32"/>
      <c r="E14" s="32"/>
      <c r="F14" s="28">
        <f t="shared" si="8"/>
        <v>2960869</v>
      </c>
      <c r="G14" s="31">
        <v>3272937</v>
      </c>
      <c r="H14" s="32"/>
      <c r="I14" s="32"/>
      <c r="J14" s="28">
        <f t="shared" si="9"/>
        <v>3272937</v>
      </c>
      <c r="K14" s="31">
        <v>3729045</v>
      </c>
      <c r="L14" s="32"/>
      <c r="M14" s="32"/>
      <c r="N14" s="115">
        <f t="shared" si="0"/>
        <v>3729045</v>
      </c>
      <c r="O14" s="31">
        <v>3789</v>
      </c>
      <c r="P14" s="32"/>
      <c r="Q14" s="32"/>
      <c r="R14" s="115">
        <f t="shared" si="1"/>
        <v>3789</v>
      </c>
      <c r="S14" s="31">
        <v>4074332</v>
      </c>
      <c r="T14" s="32"/>
      <c r="U14" s="32">
        <v>4348</v>
      </c>
      <c r="V14" s="115">
        <f t="shared" si="2"/>
        <v>4078680</v>
      </c>
      <c r="W14" s="31">
        <v>2805</v>
      </c>
      <c r="X14" s="32"/>
      <c r="Y14" s="32"/>
      <c r="Z14" s="115">
        <f t="shared" si="3"/>
        <v>2805</v>
      </c>
      <c r="AA14" s="31">
        <v>1932.269</v>
      </c>
      <c r="AB14" s="32">
        <v>3.375</v>
      </c>
      <c r="AC14" s="32">
        <v>8.036</v>
      </c>
      <c r="AD14" s="115">
        <f t="shared" si="4"/>
        <v>1940.305</v>
      </c>
      <c r="AE14" s="31">
        <v>2140782</v>
      </c>
      <c r="AF14" s="32"/>
      <c r="AG14" s="32">
        <v>1521</v>
      </c>
      <c r="AH14" s="115">
        <f t="shared" si="5"/>
        <v>2142303</v>
      </c>
      <c r="AI14" s="31">
        <v>2586</v>
      </c>
      <c r="AJ14" s="32"/>
      <c r="AK14" s="32">
        <v>3</v>
      </c>
      <c r="AL14" s="115">
        <f t="shared" si="6"/>
        <v>2589</v>
      </c>
      <c r="AM14" s="31">
        <v>2800</v>
      </c>
      <c r="AN14" s="32"/>
      <c r="AO14" s="32"/>
      <c r="AP14" s="115">
        <f t="shared" si="7"/>
        <v>2800</v>
      </c>
      <c r="AQ14" s="153"/>
      <c r="AR14" s="102"/>
      <c r="AS14" s="102"/>
      <c r="AT14" s="154"/>
      <c r="AU14" s="153"/>
      <c r="AV14" s="102"/>
      <c r="AW14" s="102"/>
      <c r="AX14" s="154"/>
    </row>
    <row r="15" ht="14.25" spans="1:50">
      <c r="A15" s="24">
        <v>525</v>
      </c>
      <c r="B15" s="25" t="s">
        <v>31</v>
      </c>
      <c r="C15" s="26">
        <v>35220</v>
      </c>
      <c r="D15" s="27"/>
      <c r="E15" s="27"/>
      <c r="F15" s="28">
        <f t="shared" si="8"/>
        <v>35220</v>
      </c>
      <c r="G15" s="26">
        <v>39596</v>
      </c>
      <c r="H15" s="27"/>
      <c r="I15" s="27"/>
      <c r="J15" s="28">
        <f t="shared" si="9"/>
        <v>39596</v>
      </c>
      <c r="K15" s="26">
        <v>57592</v>
      </c>
      <c r="L15" s="27"/>
      <c r="M15" s="27"/>
      <c r="N15" s="115">
        <f t="shared" si="0"/>
        <v>57592</v>
      </c>
      <c r="O15" s="26">
        <v>50</v>
      </c>
      <c r="P15" s="27"/>
      <c r="Q15" s="27"/>
      <c r="R15" s="115">
        <f t="shared" si="1"/>
        <v>50</v>
      </c>
      <c r="S15" s="26">
        <v>38338</v>
      </c>
      <c r="T15" s="27"/>
      <c r="U15" s="27"/>
      <c r="V15" s="115">
        <f t="shared" si="2"/>
        <v>38338</v>
      </c>
      <c r="W15" s="26">
        <v>37</v>
      </c>
      <c r="X15" s="27"/>
      <c r="Y15" s="27"/>
      <c r="Z15" s="115">
        <f t="shared" si="3"/>
        <v>37</v>
      </c>
      <c r="AA15" s="26">
        <v>40.003</v>
      </c>
      <c r="AB15" s="27"/>
      <c r="AC15" s="27"/>
      <c r="AD15" s="115">
        <f t="shared" si="4"/>
        <v>40.003</v>
      </c>
      <c r="AE15" s="26">
        <v>24065</v>
      </c>
      <c r="AF15" s="27"/>
      <c r="AG15" s="27"/>
      <c r="AH15" s="115">
        <f t="shared" si="5"/>
        <v>24065</v>
      </c>
      <c r="AI15" s="26">
        <v>24</v>
      </c>
      <c r="AJ15" s="27"/>
      <c r="AK15" s="27"/>
      <c r="AL15" s="115">
        <f t="shared" si="6"/>
        <v>24</v>
      </c>
      <c r="AM15" s="26">
        <v>40</v>
      </c>
      <c r="AN15" s="27"/>
      <c r="AO15" s="27"/>
      <c r="AP15" s="115">
        <f t="shared" si="7"/>
        <v>40</v>
      </c>
      <c r="AQ15" s="153"/>
      <c r="AR15" s="102"/>
      <c r="AS15" s="102"/>
      <c r="AT15" s="154"/>
      <c r="AU15" s="153"/>
      <c r="AV15" s="102"/>
      <c r="AW15" s="102"/>
      <c r="AX15" s="154"/>
    </row>
    <row r="16" ht="14.25" spans="1:50">
      <c r="A16" s="24">
        <v>527</v>
      </c>
      <c r="B16" s="25" t="s">
        <v>32</v>
      </c>
      <c r="C16" s="26">
        <v>185398</v>
      </c>
      <c r="D16" s="27"/>
      <c r="E16" s="27"/>
      <c r="F16" s="28">
        <f t="shared" si="8"/>
        <v>185398</v>
      </c>
      <c r="G16" s="26">
        <v>203807</v>
      </c>
      <c r="H16" s="27"/>
      <c r="I16" s="27"/>
      <c r="J16" s="28">
        <f t="shared" si="9"/>
        <v>203807</v>
      </c>
      <c r="K16" s="26">
        <v>234648</v>
      </c>
      <c r="L16" s="27"/>
      <c r="M16" s="27"/>
      <c r="N16" s="115">
        <f t="shared" si="0"/>
        <v>234648</v>
      </c>
      <c r="O16" s="26">
        <v>230</v>
      </c>
      <c r="P16" s="27"/>
      <c r="Q16" s="27"/>
      <c r="R16" s="115">
        <f t="shared" si="1"/>
        <v>230</v>
      </c>
      <c r="S16" s="26">
        <v>254215</v>
      </c>
      <c r="T16" s="129"/>
      <c r="U16" s="27">
        <v>3503</v>
      </c>
      <c r="V16" s="115">
        <f t="shared" si="2"/>
        <v>257718</v>
      </c>
      <c r="W16" s="26">
        <v>166</v>
      </c>
      <c r="X16" s="27"/>
      <c r="Y16" s="27"/>
      <c r="Z16" s="115">
        <f t="shared" si="3"/>
        <v>166</v>
      </c>
      <c r="AA16" s="26">
        <v>126.246</v>
      </c>
      <c r="AB16" s="27"/>
      <c r="AC16" s="27">
        <v>0.837</v>
      </c>
      <c r="AD16" s="115">
        <f t="shared" si="4"/>
        <v>127.083</v>
      </c>
      <c r="AE16" s="26">
        <v>128461</v>
      </c>
      <c r="AF16" s="27"/>
      <c r="AG16" s="27">
        <v>120</v>
      </c>
      <c r="AH16" s="115">
        <f t="shared" si="5"/>
        <v>128581</v>
      </c>
      <c r="AI16" s="26">
        <v>154</v>
      </c>
      <c r="AJ16" s="27"/>
      <c r="AK16" s="27">
        <v>1</v>
      </c>
      <c r="AL16" s="115">
        <f t="shared" si="6"/>
        <v>155</v>
      </c>
      <c r="AM16" s="26">
        <v>160</v>
      </c>
      <c r="AN16" s="27"/>
      <c r="AO16" s="27"/>
      <c r="AP16" s="115">
        <f t="shared" si="7"/>
        <v>160</v>
      </c>
      <c r="AQ16" s="153"/>
      <c r="AR16" s="102"/>
      <c r="AS16" s="102"/>
      <c r="AT16" s="154"/>
      <c r="AU16" s="153"/>
      <c r="AV16" s="102"/>
      <c r="AW16" s="102"/>
      <c r="AX16" s="154"/>
    </row>
    <row r="17" ht="20.25" customHeight="1" spans="1:50">
      <c r="A17" s="24">
        <v>528</v>
      </c>
      <c r="B17" s="30" t="s">
        <v>33</v>
      </c>
      <c r="C17" s="31"/>
      <c r="D17" s="32"/>
      <c r="E17" s="32"/>
      <c r="F17" s="28">
        <f t="shared" si="8"/>
        <v>0</v>
      </c>
      <c r="G17" s="31"/>
      <c r="H17" s="32"/>
      <c r="I17" s="32"/>
      <c r="J17" s="28">
        <f t="shared" si="9"/>
        <v>0</v>
      </c>
      <c r="K17" s="31"/>
      <c r="L17" s="32"/>
      <c r="M17" s="32"/>
      <c r="N17" s="115">
        <f t="shared" si="0"/>
        <v>0</v>
      </c>
      <c r="O17" s="31"/>
      <c r="P17" s="32"/>
      <c r="Q17" s="32"/>
      <c r="R17" s="115">
        <f t="shared" si="1"/>
        <v>0</v>
      </c>
      <c r="S17" s="31">
        <v>119016</v>
      </c>
      <c r="T17" s="130"/>
      <c r="U17" s="32"/>
      <c r="V17" s="115">
        <f t="shared" si="2"/>
        <v>119016</v>
      </c>
      <c r="W17" s="31"/>
      <c r="X17" s="32"/>
      <c r="Y17" s="32"/>
      <c r="Z17" s="115">
        <f t="shared" si="3"/>
        <v>0</v>
      </c>
      <c r="AA17" s="31">
        <v>73.915</v>
      </c>
      <c r="AB17" s="32"/>
      <c r="AC17" s="32"/>
      <c r="AD17" s="115">
        <f t="shared" si="4"/>
        <v>73.915</v>
      </c>
      <c r="AE17" s="31"/>
      <c r="AF17" s="32"/>
      <c r="AG17" s="32"/>
      <c r="AH17" s="115">
        <f t="shared" si="5"/>
        <v>0</v>
      </c>
      <c r="AI17" s="31"/>
      <c r="AJ17" s="32"/>
      <c r="AK17" s="32"/>
      <c r="AL17" s="115">
        <f t="shared" si="6"/>
        <v>0</v>
      </c>
      <c r="AM17" s="31"/>
      <c r="AN17" s="32"/>
      <c r="AO17" s="32"/>
      <c r="AP17" s="115">
        <f t="shared" si="7"/>
        <v>0</v>
      </c>
      <c r="AQ17" s="153"/>
      <c r="AR17" s="102"/>
      <c r="AS17" s="102"/>
      <c r="AT17" s="154"/>
      <c r="AU17" s="153"/>
      <c r="AV17" s="102"/>
      <c r="AW17" s="102"/>
      <c r="AX17" s="154"/>
    </row>
    <row r="18" ht="14.25" spans="1:50">
      <c r="A18" s="24">
        <v>531</v>
      </c>
      <c r="B18" s="30" t="s">
        <v>34</v>
      </c>
      <c r="C18" s="31"/>
      <c r="D18" s="32"/>
      <c r="E18" s="32"/>
      <c r="F18" s="28">
        <f t="shared" si="8"/>
        <v>0</v>
      </c>
      <c r="G18" s="31"/>
      <c r="H18" s="32"/>
      <c r="I18" s="32"/>
      <c r="J18" s="28">
        <f t="shared" si="9"/>
        <v>0</v>
      </c>
      <c r="K18" s="31"/>
      <c r="L18" s="32"/>
      <c r="M18" s="32"/>
      <c r="N18" s="115">
        <f t="shared" si="0"/>
        <v>0</v>
      </c>
      <c r="O18" s="31"/>
      <c r="P18" s="32"/>
      <c r="Q18" s="32"/>
      <c r="R18" s="115">
        <f t="shared" si="1"/>
        <v>0</v>
      </c>
      <c r="S18" s="131"/>
      <c r="T18" s="130"/>
      <c r="U18" s="32"/>
      <c r="V18" s="115">
        <f t="shared" si="2"/>
        <v>0</v>
      </c>
      <c r="W18" s="31"/>
      <c r="X18" s="32"/>
      <c r="Y18" s="32"/>
      <c r="Z18" s="115">
        <f t="shared" si="3"/>
        <v>0</v>
      </c>
      <c r="AA18" s="31"/>
      <c r="AB18" s="32"/>
      <c r="AC18" s="32"/>
      <c r="AD18" s="115">
        <f t="shared" si="4"/>
        <v>0</v>
      </c>
      <c r="AE18" s="31"/>
      <c r="AF18" s="32"/>
      <c r="AG18" s="32"/>
      <c r="AH18" s="115">
        <f t="shared" si="5"/>
        <v>0</v>
      </c>
      <c r="AI18" s="31"/>
      <c r="AJ18" s="32"/>
      <c r="AK18" s="32"/>
      <c r="AL18" s="115">
        <f t="shared" si="6"/>
        <v>0</v>
      </c>
      <c r="AM18" s="31"/>
      <c r="AN18" s="32"/>
      <c r="AO18" s="32"/>
      <c r="AP18" s="115">
        <f t="shared" si="7"/>
        <v>0</v>
      </c>
      <c r="AQ18" s="153"/>
      <c r="AR18" s="102"/>
      <c r="AS18" s="102"/>
      <c r="AT18" s="154"/>
      <c r="AU18" s="153"/>
      <c r="AV18" s="102"/>
      <c r="AW18" s="102"/>
      <c r="AX18" s="154"/>
    </row>
    <row r="19" ht="14.25" spans="1:50">
      <c r="A19" s="24">
        <v>538</v>
      </c>
      <c r="B19" s="30" t="s">
        <v>35</v>
      </c>
      <c r="C19" s="31"/>
      <c r="D19" s="32"/>
      <c r="E19" s="32"/>
      <c r="F19" s="28">
        <f t="shared" si="8"/>
        <v>0</v>
      </c>
      <c r="G19" s="31"/>
      <c r="H19" s="32"/>
      <c r="I19" s="32"/>
      <c r="J19" s="28">
        <f t="shared" si="9"/>
        <v>0</v>
      </c>
      <c r="K19" s="31"/>
      <c r="L19" s="32"/>
      <c r="M19" s="32"/>
      <c r="N19" s="115">
        <f t="shared" si="0"/>
        <v>0</v>
      </c>
      <c r="O19" s="31"/>
      <c r="P19" s="32"/>
      <c r="Q19" s="32"/>
      <c r="R19" s="115">
        <f t="shared" si="1"/>
        <v>0</v>
      </c>
      <c r="S19" s="131"/>
      <c r="U19" s="27"/>
      <c r="V19" s="115">
        <f t="shared" si="2"/>
        <v>0</v>
      </c>
      <c r="W19" s="31"/>
      <c r="X19" s="32"/>
      <c r="Y19" s="32"/>
      <c r="Z19" s="115">
        <f t="shared" si="3"/>
        <v>0</v>
      </c>
      <c r="AA19" s="31"/>
      <c r="AB19" s="32"/>
      <c r="AC19" s="32"/>
      <c r="AD19" s="115">
        <f t="shared" si="4"/>
        <v>0</v>
      </c>
      <c r="AE19" s="31"/>
      <c r="AF19" s="32"/>
      <c r="AG19" s="32"/>
      <c r="AH19" s="115">
        <f t="shared" si="5"/>
        <v>0</v>
      </c>
      <c r="AI19" s="31"/>
      <c r="AJ19" s="32"/>
      <c r="AK19" s="32"/>
      <c r="AL19" s="115">
        <f t="shared" si="6"/>
        <v>0</v>
      </c>
      <c r="AM19" s="31"/>
      <c r="AN19" s="32"/>
      <c r="AO19" s="32"/>
      <c r="AP19" s="115">
        <f t="shared" si="7"/>
        <v>0</v>
      </c>
      <c r="AQ19" s="153"/>
      <c r="AR19" s="102"/>
      <c r="AS19" s="102"/>
      <c r="AT19" s="154"/>
      <c r="AU19" s="153"/>
      <c r="AV19" s="102"/>
      <c r="AW19" s="102"/>
      <c r="AX19" s="154"/>
    </row>
    <row r="20" ht="14.25" spans="1:52">
      <c r="A20" s="24">
        <v>551</v>
      </c>
      <c r="B20" s="25" t="s">
        <v>36</v>
      </c>
      <c r="C20" s="26">
        <v>70185</v>
      </c>
      <c r="D20" s="27"/>
      <c r="E20" s="27"/>
      <c r="F20" s="28">
        <f t="shared" si="8"/>
        <v>70185</v>
      </c>
      <c r="G20" s="26">
        <v>94276</v>
      </c>
      <c r="H20" s="27">
        <v>94276</v>
      </c>
      <c r="I20" s="27"/>
      <c r="J20" s="28">
        <f t="shared" si="9"/>
        <v>94276</v>
      </c>
      <c r="K20" s="26">
        <v>103488.1</v>
      </c>
      <c r="L20" s="27">
        <v>103488</v>
      </c>
      <c r="M20" s="27"/>
      <c r="N20" s="115">
        <f t="shared" si="0"/>
        <v>103488.1</v>
      </c>
      <c r="O20" s="26">
        <v>100</v>
      </c>
      <c r="P20" s="27">
        <v>100</v>
      </c>
      <c r="Q20" s="27"/>
      <c r="R20" s="115">
        <f t="shared" si="1"/>
        <v>100</v>
      </c>
      <c r="S20" s="26">
        <v>191136</v>
      </c>
      <c r="T20" s="129">
        <v>191136</v>
      </c>
      <c r="U20" s="27"/>
      <c r="V20" s="115">
        <f t="shared" si="2"/>
        <v>191136</v>
      </c>
      <c r="W20" s="26">
        <v>136</v>
      </c>
      <c r="X20" s="27">
        <v>136</v>
      </c>
      <c r="Y20" s="27"/>
      <c r="Z20" s="115">
        <f t="shared" si="3"/>
        <v>136</v>
      </c>
      <c r="AA20" s="26">
        <v>57.27</v>
      </c>
      <c r="AB20" s="27">
        <v>57.27</v>
      </c>
      <c r="AC20" s="27"/>
      <c r="AD20" s="115">
        <f t="shared" si="4"/>
        <v>57.27</v>
      </c>
      <c r="AE20" s="26">
        <v>102312</v>
      </c>
      <c r="AF20" s="27">
        <v>102312</v>
      </c>
      <c r="AG20" s="27"/>
      <c r="AH20" s="115">
        <f t="shared" si="5"/>
        <v>102312</v>
      </c>
      <c r="AI20" s="26">
        <v>68</v>
      </c>
      <c r="AJ20" s="27">
        <v>68</v>
      </c>
      <c r="AK20" s="27"/>
      <c r="AL20" s="115">
        <f t="shared" si="6"/>
        <v>68</v>
      </c>
      <c r="AM20" s="26">
        <v>136</v>
      </c>
      <c r="AN20" s="27">
        <v>136</v>
      </c>
      <c r="AO20" s="27"/>
      <c r="AP20" s="115">
        <f t="shared" si="7"/>
        <v>136</v>
      </c>
      <c r="AQ20" s="153"/>
      <c r="AR20" s="102"/>
      <c r="AS20" s="102"/>
      <c r="AT20" s="154"/>
      <c r="AU20" s="153"/>
      <c r="AV20" s="102"/>
      <c r="AW20" s="102"/>
      <c r="AX20" s="154"/>
      <c r="AZ20" s="170">
        <f>SUM(AQ13:AQ16)</f>
        <v>0</v>
      </c>
    </row>
    <row r="21" ht="14.25" spans="1:50">
      <c r="A21" s="24">
        <v>547</v>
      </c>
      <c r="B21" s="25" t="s">
        <v>37</v>
      </c>
      <c r="C21" s="26">
        <v>670</v>
      </c>
      <c r="D21" s="27"/>
      <c r="E21" s="27"/>
      <c r="F21" s="28">
        <f t="shared" si="8"/>
        <v>670</v>
      </c>
      <c r="G21" s="26"/>
      <c r="H21" s="27"/>
      <c r="I21" s="27"/>
      <c r="J21" s="28">
        <f t="shared" si="9"/>
        <v>0</v>
      </c>
      <c r="K21" s="26"/>
      <c r="L21" s="27"/>
      <c r="M21" s="27"/>
      <c r="N21" s="115">
        <f t="shared" si="0"/>
        <v>0</v>
      </c>
      <c r="O21" s="26"/>
      <c r="P21" s="27"/>
      <c r="Q21" s="27"/>
      <c r="R21" s="115">
        <f t="shared" si="1"/>
        <v>0</v>
      </c>
      <c r="S21" s="26"/>
      <c r="T21" s="27"/>
      <c r="U21" s="27"/>
      <c r="V21" s="115">
        <f t="shared" si="2"/>
        <v>0</v>
      </c>
      <c r="W21" s="26"/>
      <c r="X21" s="27"/>
      <c r="Y21" s="27"/>
      <c r="Z21" s="115">
        <f t="shared" si="3"/>
        <v>0</v>
      </c>
      <c r="AA21" s="26"/>
      <c r="AB21" s="27"/>
      <c r="AC21" s="27"/>
      <c r="AD21" s="115">
        <f t="shared" si="4"/>
        <v>0</v>
      </c>
      <c r="AE21" s="26"/>
      <c r="AF21" s="27"/>
      <c r="AG21" s="27"/>
      <c r="AH21" s="115">
        <f t="shared" si="5"/>
        <v>0</v>
      </c>
      <c r="AI21" s="26"/>
      <c r="AJ21" s="27"/>
      <c r="AK21" s="27"/>
      <c r="AL21" s="115">
        <f t="shared" si="6"/>
        <v>0</v>
      </c>
      <c r="AM21" s="26"/>
      <c r="AN21" s="27"/>
      <c r="AO21" s="27"/>
      <c r="AP21" s="115">
        <f t="shared" si="7"/>
        <v>0</v>
      </c>
      <c r="AQ21" s="153"/>
      <c r="AR21" s="102"/>
      <c r="AS21" s="102"/>
      <c r="AT21" s="154"/>
      <c r="AU21" s="153"/>
      <c r="AV21" s="102"/>
      <c r="AW21" s="102"/>
      <c r="AX21" s="154"/>
    </row>
    <row r="22" ht="14.25" spans="1:50">
      <c r="A22" s="24">
        <v>558</v>
      </c>
      <c r="B22" s="25" t="s">
        <v>38</v>
      </c>
      <c r="C22" s="26">
        <v>398825</v>
      </c>
      <c r="D22" s="27"/>
      <c r="E22" s="27"/>
      <c r="F22" s="28">
        <f t="shared" si="8"/>
        <v>398825</v>
      </c>
      <c r="G22" s="26">
        <v>468208.8</v>
      </c>
      <c r="H22" s="27">
        <v>234315.8</v>
      </c>
      <c r="I22" s="27"/>
      <c r="J22" s="28">
        <f t="shared" si="9"/>
        <v>468208.8</v>
      </c>
      <c r="K22" s="26">
        <v>317146.15</v>
      </c>
      <c r="L22" s="27">
        <v>205562</v>
      </c>
      <c r="M22" s="27"/>
      <c r="N22" s="115">
        <f t="shared" si="0"/>
        <v>317146.15</v>
      </c>
      <c r="O22" s="26">
        <v>400</v>
      </c>
      <c r="P22" s="27">
        <v>150</v>
      </c>
      <c r="Q22" s="27">
        <v>0</v>
      </c>
      <c r="R22" s="115">
        <f t="shared" si="1"/>
        <v>400</v>
      </c>
      <c r="S22" s="26">
        <v>872570.89</v>
      </c>
      <c r="T22" s="27">
        <v>591294</v>
      </c>
      <c r="U22" s="27"/>
      <c r="V22" s="115">
        <f t="shared" si="2"/>
        <v>872570.89</v>
      </c>
      <c r="W22" s="26">
        <v>45</v>
      </c>
      <c r="X22" s="27">
        <v>29</v>
      </c>
      <c r="Y22" s="27"/>
      <c r="Z22" s="115">
        <f t="shared" si="3"/>
        <v>45</v>
      </c>
      <c r="AA22" s="26">
        <v>200.40417</v>
      </c>
      <c r="AB22" s="27">
        <v>86.08216</v>
      </c>
      <c r="AC22" s="27"/>
      <c r="AD22" s="115">
        <f t="shared" si="4"/>
        <v>200.40417</v>
      </c>
      <c r="AE22" s="26">
        <v>82087.23</v>
      </c>
      <c r="AF22" s="27">
        <v>28374.11</v>
      </c>
      <c r="AG22" s="27"/>
      <c r="AH22" s="115">
        <f t="shared" si="5"/>
        <v>82087.23</v>
      </c>
      <c r="AI22" s="26">
        <v>132</v>
      </c>
      <c r="AJ22" s="27">
        <v>30</v>
      </c>
      <c r="AK22" s="27"/>
      <c r="AL22" s="115">
        <f t="shared" si="6"/>
        <v>132</v>
      </c>
      <c r="AM22" s="26">
        <v>45</v>
      </c>
      <c r="AN22" s="27">
        <v>28</v>
      </c>
      <c r="AO22" s="27"/>
      <c r="AP22" s="115">
        <f t="shared" si="7"/>
        <v>45</v>
      </c>
      <c r="AQ22" s="153"/>
      <c r="AR22" s="102"/>
      <c r="AS22" s="102"/>
      <c r="AT22" s="154"/>
      <c r="AU22" s="153"/>
      <c r="AV22" s="102"/>
      <c r="AW22" s="102"/>
      <c r="AX22" s="154"/>
    </row>
    <row r="23" ht="14.25" spans="1:50">
      <c r="A23" s="24">
        <v>549</v>
      </c>
      <c r="B23" s="33" t="s">
        <v>39</v>
      </c>
      <c r="C23" s="26"/>
      <c r="D23" s="27"/>
      <c r="E23" s="27"/>
      <c r="F23" s="28">
        <f t="shared" si="8"/>
        <v>0</v>
      </c>
      <c r="G23" s="26"/>
      <c r="H23" s="27"/>
      <c r="I23" s="27"/>
      <c r="J23" s="28">
        <f t="shared" si="9"/>
        <v>0</v>
      </c>
      <c r="K23" s="26"/>
      <c r="L23" s="27"/>
      <c r="M23" s="27"/>
      <c r="N23" s="115">
        <f t="shared" si="0"/>
        <v>0</v>
      </c>
      <c r="O23" s="26"/>
      <c r="P23" s="27"/>
      <c r="Q23" s="27"/>
      <c r="R23" s="115">
        <f t="shared" si="1"/>
        <v>0</v>
      </c>
      <c r="S23" s="132"/>
      <c r="T23" s="133"/>
      <c r="U23" s="133"/>
      <c r="V23" s="115">
        <f t="shared" si="2"/>
        <v>0</v>
      </c>
      <c r="W23" s="26"/>
      <c r="X23" s="27"/>
      <c r="Y23" s="27"/>
      <c r="Z23" s="115">
        <f t="shared" si="3"/>
        <v>0</v>
      </c>
      <c r="AA23" s="26"/>
      <c r="AB23" s="27"/>
      <c r="AC23" s="27"/>
      <c r="AD23" s="115">
        <f t="shared" si="4"/>
        <v>0</v>
      </c>
      <c r="AE23" s="26"/>
      <c r="AF23" s="27"/>
      <c r="AG23" s="27"/>
      <c r="AH23" s="115">
        <f t="shared" si="5"/>
        <v>0</v>
      </c>
      <c r="AI23" s="26"/>
      <c r="AJ23" s="27"/>
      <c r="AK23" s="27"/>
      <c r="AL23" s="115">
        <f t="shared" si="6"/>
        <v>0</v>
      </c>
      <c r="AM23" s="26"/>
      <c r="AN23" s="27">
        <v>0</v>
      </c>
      <c r="AO23" s="27"/>
      <c r="AP23" s="115">
        <f t="shared" si="7"/>
        <v>0</v>
      </c>
      <c r="AQ23" s="153"/>
      <c r="AR23" s="102"/>
      <c r="AS23" s="102"/>
      <c r="AT23" s="154"/>
      <c r="AU23" s="153"/>
      <c r="AV23" s="102"/>
      <c r="AW23" s="102"/>
      <c r="AX23" s="154"/>
    </row>
    <row r="24" ht="14.25" spans="1:50">
      <c r="A24" s="34">
        <v>563</v>
      </c>
      <c r="B24" s="35" t="s">
        <v>40</v>
      </c>
      <c r="C24" s="36"/>
      <c r="D24" s="37"/>
      <c r="E24" s="37"/>
      <c r="F24" s="38">
        <f t="shared" si="8"/>
        <v>0</v>
      </c>
      <c r="G24" s="36"/>
      <c r="H24" s="37"/>
      <c r="I24" s="37"/>
      <c r="J24" s="38">
        <f t="shared" si="9"/>
        <v>0</v>
      </c>
      <c r="K24" s="36"/>
      <c r="L24" s="37"/>
      <c r="M24" s="37"/>
      <c r="N24" s="115">
        <f t="shared" si="0"/>
        <v>0</v>
      </c>
      <c r="O24" s="36"/>
      <c r="P24" s="37"/>
      <c r="Q24" s="37"/>
      <c r="R24" s="115">
        <f t="shared" si="1"/>
        <v>0</v>
      </c>
      <c r="S24" s="36">
        <v>0</v>
      </c>
      <c r="T24" s="37"/>
      <c r="U24" s="37"/>
      <c r="V24" s="115">
        <f t="shared" si="2"/>
        <v>0</v>
      </c>
      <c r="W24" s="36"/>
      <c r="X24" s="37"/>
      <c r="Y24" s="37"/>
      <c r="Z24" s="115">
        <f t="shared" si="3"/>
        <v>0</v>
      </c>
      <c r="AA24" s="36"/>
      <c r="AB24" s="37"/>
      <c r="AC24" s="37"/>
      <c r="AD24" s="115">
        <f t="shared" si="4"/>
        <v>0</v>
      </c>
      <c r="AE24" s="36"/>
      <c r="AF24" s="37"/>
      <c r="AG24" s="37"/>
      <c r="AH24" s="115">
        <f t="shared" si="5"/>
        <v>0</v>
      </c>
      <c r="AI24" s="36"/>
      <c r="AJ24" s="37"/>
      <c r="AK24" s="37"/>
      <c r="AL24" s="115">
        <f t="shared" si="6"/>
        <v>0</v>
      </c>
      <c r="AM24" s="36"/>
      <c r="AN24" s="37"/>
      <c r="AO24" s="37"/>
      <c r="AP24" s="115">
        <f t="shared" si="7"/>
        <v>0</v>
      </c>
      <c r="AQ24" s="153"/>
      <c r="AR24" s="102"/>
      <c r="AS24" s="102"/>
      <c r="AT24" s="154"/>
      <c r="AU24" s="153"/>
      <c r="AV24" s="102"/>
      <c r="AW24" s="102"/>
      <c r="AX24" s="154"/>
    </row>
    <row r="25" ht="26.25" customHeight="1" spans="1:50">
      <c r="A25" s="39">
        <v>511</v>
      </c>
      <c r="B25" s="40" t="s">
        <v>41</v>
      </c>
      <c r="C25" s="41"/>
      <c r="D25" s="42"/>
      <c r="E25" s="42"/>
      <c r="F25" s="43">
        <f t="shared" si="8"/>
        <v>0</v>
      </c>
      <c r="G25" s="41">
        <v>872130.79</v>
      </c>
      <c r="H25" s="42">
        <v>787763.8</v>
      </c>
      <c r="I25" s="42"/>
      <c r="J25" s="43">
        <f t="shared" si="9"/>
        <v>872130.79</v>
      </c>
      <c r="K25" s="41">
        <v>374476.95</v>
      </c>
      <c r="L25" s="42">
        <v>374477</v>
      </c>
      <c r="M25" s="42"/>
      <c r="N25" s="116">
        <f t="shared" si="0"/>
        <v>374476.95</v>
      </c>
      <c r="O25" s="41">
        <v>400</v>
      </c>
      <c r="P25" s="42">
        <v>400</v>
      </c>
      <c r="Q25" s="42"/>
      <c r="R25" s="116">
        <f t="shared" si="1"/>
        <v>400</v>
      </c>
      <c r="S25" s="41">
        <v>133755</v>
      </c>
      <c r="T25" s="42">
        <v>133755</v>
      </c>
      <c r="U25" s="42"/>
      <c r="V25" s="134">
        <f t="shared" si="2"/>
        <v>133755</v>
      </c>
      <c r="W25" s="41">
        <v>10</v>
      </c>
      <c r="X25" s="42">
        <v>10</v>
      </c>
      <c r="Y25" s="42"/>
      <c r="Z25" s="116">
        <f t="shared" si="3"/>
        <v>10</v>
      </c>
      <c r="AA25" s="41">
        <v>155.97019</v>
      </c>
      <c r="AB25" s="42">
        <v>155.97019</v>
      </c>
      <c r="AC25" s="42">
        <v>0.545</v>
      </c>
      <c r="AD25" s="116">
        <f t="shared" si="4"/>
        <v>156.51519</v>
      </c>
      <c r="AE25" s="41">
        <v>900</v>
      </c>
      <c r="AF25" s="42">
        <v>900</v>
      </c>
      <c r="AG25" s="42"/>
      <c r="AH25" s="116">
        <f t="shared" si="5"/>
        <v>900</v>
      </c>
      <c r="AI25" s="41">
        <v>51</v>
      </c>
      <c r="AJ25" s="42">
        <v>1</v>
      </c>
      <c r="AK25" s="42">
        <v>0</v>
      </c>
      <c r="AL25" s="116">
        <f t="shared" si="6"/>
        <v>51</v>
      </c>
      <c r="AM25" s="41">
        <v>40</v>
      </c>
      <c r="AN25" s="42">
        <v>10</v>
      </c>
      <c r="AO25" s="42"/>
      <c r="AP25" s="116">
        <f t="shared" si="7"/>
        <v>40</v>
      </c>
      <c r="AQ25" s="153"/>
      <c r="AR25" s="102"/>
      <c r="AS25" s="102"/>
      <c r="AT25" s="154"/>
      <c r="AU25" s="153"/>
      <c r="AV25" s="102"/>
      <c r="AW25" s="102"/>
      <c r="AX25" s="154"/>
    </row>
    <row r="26" ht="43.5" customHeight="1" spans="1:50">
      <c r="A26" s="24"/>
      <c r="B26" s="44" t="s">
        <v>42</v>
      </c>
      <c r="C26" s="45">
        <v>738735.36</v>
      </c>
      <c r="D26" s="46"/>
      <c r="E26" s="46"/>
      <c r="F26" s="28">
        <f t="shared" si="8"/>
        <v>738735.36</v>
      </c>
      <c r="G26" s="45"/>
      <c r="H26" s="46"/>
      <c r="I26" s="46"/>
      <c r="J26" s="28">
        <f t="shared" si="9"/>
        <v>0</v>
      </c>
      <c r="K26" s="45">
        <v>733458.06</v>
      </c>
      <c r="L26" s="46">
        <v>733458</v>
      </c>
      <c r="M26" s="46"/>
      <c r="N26" s="117">
        <f t="shared" si="0"/>
        <v>733458.06</v>
      </c>
      <c r="O26" s="45">
        <v>570</v>
      </c>
      <c r="P26" s="46">
        <v>570</v>
      </c>
      <c r="Q26" s="46"/>
      <c r="R26" s="117">
        <f t="shared" si="1"/>
        <v>570</v>
      </c>
      <c r="S26" s="45">
        <v>652482.6</v>
      </c>
      <c r="T26" s="46">
        <v>541213</v>
      </c>
      <c r="U26" s="46"/>
      <c r="V26" s="135">
        <f t="shared" si="2"/>
        <v>652482.6</v>
      </c>
      <c r="W26" s="45"/>
      <c r="X26" s="46"/>
      <c r="Y26" s="46"/>
      <c r="Z26" s="117">
        <f t="shared" si="3"/>
        <v>0</v>
      </c>
      <c r="AA26" s="45"/>
      <c r="AB26" s="46"/>
      <c r="AC26" s="46"/>
      <c r="AD26" s="117">
        <f t="shared" si="4"/>
        <v>0</v>
      </c>
      <c r="AE26" s="45"/>
      <c r="AF26" s="46"/>
      <c r="AG26" s="46"/>
      <c r="AH26" s="117">
        <f t="shared" si="5"/>
        <v>0</v>
      </c>
      <c r="AI26" s="45">
        <v>0</v>
      </c>
      <c r="AJ26" s="46">
        <v>0</v>
      </c>
      <c r="AK26" s="46"/>
      <c r="AL26" s="117">
        <f t="shared" si="6"/>
        <v>0</v>
      </c>
      <c r="AM26" s="45"/>
      <c r="AN26" s="46"/>
      <c r="AO26" s="46"/>
      <c r="AP26" s="117">
        <f t="shared" si="7"/>
        <v>0</v>
      </c>
      <c r="AQ26" s="153"/>
      <c r="AR26" s="102"/>
      <c r="AS26" s="102"/>
      <c r="AT26" s="154"/>
      <c r="AU26" s="153"/>
      <c r="AV26" s="102"/>
      <c r="AW26" s="102"/>
      <c r="AX26" s="154"/>
    </row>
    <row r="27" spans="1:50">
      <c r="A27" s="34"/>
      <c r="B27" s="47" t="s">
        <v>43</v>
      </c>
      <c r="C27" s="48">
        <f>C25+C26</f>
        <v>738735.36</v>
      </c>
      <c r="D27" s="49">
        <f t="shared" ref="D27:G27" si="10">D25+D26</f>
        <v>0</v>
      </c>
      <c r="E27" s="49">
        <f t="shared" si="10"/>
        <v>0</v>
      </c>
      <c r="F27" s="38">
        <f t="shared" si="10"/>
        <v>738735.36</v>
      </c>
      <c r="G27" s="48">
        <f t="shared" si="10"/>
        <v>872130.79</v>
      </c>
      <c r="H27" s="49">
        <f t="shared" ref="H27:J27" si="11">H25+H26</f>
        <v>787763.8</v>
      </c>
      <c r="I27" s="49">
        <f t="shared" si="11"/>
        <v>0</v>
      </c>
      <c r="J27" s="38">
        <f t="shared" si="11"/>
        <v>872130.79</v>
      </c>
      <c r="K27" s="48">
        <f>SUM(K25:K26)</f>
        <v>1107935.01</v>
      </c>
      <c r="L27" s="49">
        <f>SUM(L25:L26)</f>
        <v>1107935</v>
      </c>
      <c r="M27" s="49">
        <f>SUM(M25:M26)</f>
        <v>0</v>
      </c>
      <c r="N27" s="118">
        <f>SUM(N25:N26)</f>
        <v>1107935.01</v>
      </c>
      <c r="O27" s="48">
        <f t="shared" ref="O27:Q27" si="12">SUM(O25:O26)</f>
        <v>970</v>
      </c>
      <c r="P27" s="49">
        <f t="shared" si="12"/>
        <v>970</v>
      </c>
      <c r="Q27" s="49">
        <f t="shared" si="12"/>
        <v>0</v>
      </c>
      <c r="R27" s="118">
        <f t="shared" ref="R27" si="13">SUM(R25:R26)</f>
        <v>970</v>
      </c>
      <c r="S27" s="48">
        <f>S25+S26</f>
        <v>786237.6</v>
      </c>
      <c r="T27" s="136">
        <f t="shared" ref="T27:AA27" si="14">SUM(T25:T26)</f>
        <v>674968</v>
      </c>
      <c r="U27" s="49">
        <f t="shared" si="14"/>
        <v>0</v>
      </c>
      <c r="V27" s="137">
        <f t="shared" si="14"/>
        <v>786237.6</v>
      </c>
      <c r="W27" s="48">
        <v>40</v>
      </c>
      <c r="X27" s="49">
        <v>20</v>
      </c>
      <c r="Y27" s="49">
        <f t="shared" si="14"/>
        <v>0</v>
      </c>
      <c r="Z27" s="118">
        <f t="shared" si="14"/>
        <v>10</v>
      </c>
      <c r="AA27" s="48">
        <f t="shared" si="14"/>
        <v>155.97019</v>
      </c>
      <c r="AB27" s="49">
        <f t="shared" ref="AB27:AC27" si="15">SUM(AB25:AB26)</f>
        <v>155.97019</v>
      </c>
      <c r="AC27" s="49">
        <f t="shared" si="15"/>
        <v>0.545</v>
      </c>
      <c r="AD27" s="118">
        <f>AD25+AD26</f>
        <v>156.51519</v>
      </c>
      <c r="AE27" s="48">
        <v>900</v>
      </c>
      <c r="AF27" s="49">
        <v>900</v>
      </c>
      <c r="AG27" s="49">
        <f t="shared" ref="AG27" si="16">SUM(AG25:AG26)</f>
        <v>0</v>
      </c>
      <c r="AH27" s="118">
        <f>AH25+AH26</f>
        <v>900</v>
      </c>
      <c r="AI27" s="48">
        <f>SUM(AI25:AI26)</f>
        <v>51</v>
      </c>
      <c r="AJ27" s="49">
        <f>SUM(AJ25:AJ26)</f>
        <v>1</v>
      </c>
      <c r="AK27" s="49">
        <v>0</v>
      </c>
      <c r="AL27" s="118">
        <f>AL25+AL26</f>
        <v>51</v>
      </c>
      <c r="AM27" s="48">
        <f>SUM(AM25:AM26)</f>
        <v>40</v>
      </c>
      <c r="AN27" s="49">
        <v>10</v>
      </c>
      <c r="AO27" s="49">
        <v>0</v>
      </c>
      <c r="AP27" s="118">
        <f>AP25+AP26</f>
        <v>40</v>
      </c>
      <c r="AQ27" s="155"/>
      <c r="AR27" s="105"/>
      <c r="AS27" s="105"/>
      <c r="AT27" s="156"/>
      <c r="AU27" s="155"/>
      <c r="AV27" s="105"/>
      <c r="AW27" s="105"/>
      <c r="AX27" s="156"/>
    </row>
    <row r="28" s="3" customFormat="1" ht="16.5" spans="1:50">
      <c r="A28" s="50" t="s">
        <v>44</v>
      </c>
      <c r="B28" s="51"/>
      <c r="C28" s="52">
        <f>SUM(C7:C24)+C27</f>
        <v>16487318.76</v>
      </c>
      <c r="D28" s="53">
        <f t="shared" ref="D28:G28" si="17">SUM(D7:D24)+D27</f>
        <v>0</v>
      </c>
      <c r="E28" s="53">
        <f t="shared" si="17"/>
        <v>6752</v>
      </c>
      <c r="F28" s="54">
        <f t="shared" si="17"/>
        <v>16494070.76</v>
      </c>
      <c r="G28" s="52">
        <f t="shared" si="17"/>
        <v>18088874.85</v>
      </c>
      <c r="H28" s="53">
        <f t="shared" ref="H28:R28" si="18">SUM(H7:H24)+H27</f>
        <v>2675000</v>
      </c>
      <c r="I28" s="53">
        <f t="shared" si="18"/>
        <v>6752</v>
      </c>
      <c r="J28" s="54">
        <f t="shared" si="18"/>
        <v>18095626.85</v>
      </c>
      <c r="K28" s="52">
        <f t="shared" si="18"/>
        <v>20231427.53</v>
      </c>
      <c r="L28" s="53">
        <f t="shared" si="18"/>
        <v>3050000</v>
      </c>
      <c r="M28" s="53">
        <f t="shared" si="18"/>
        <v>60000</v>
      </c>
      <c r="N28" s="54">
        <f t="shared" si="18"/>
        <v>20291427.53</v>
      </c>
      <c r="O28" s="52">
        <f t="shared" si="18"/>
        <v>21257</v>
      </c>
      <c r="P28" s="53">
        <f t="shared" si="18"/>
        <v>3100</v>
      </c>
      <c r="Q28" s="53">
        <f t="shared" si="18"/>
        <v>80</v>
      </c>
      <c r="R28" s="54">
        <f t="shared" si="18"/>
        <v>21337</v>
      </c>
      <c r="S28" s="52">
        <f t="shared" ref="S28:Z28" si="19">SUM(S7:S24)+S27</f>
        <v>20978968.35</v>
      </c>
      <c r="T28" s="138">
        <f t="shared" si="19"/>
        <v>3100000</v>
      </c>
      <c r="U28" s="53">
        <f t="shared" si="19"/>
        <v>378208.56</v>
      </c>
      <c r="V28" s="54">
        <f t="shared" si="19"/>
        <v>21357176.91</v>
      </c>
      <c r="W28" s="52">
        <f t="shared" si="19"/>
        <v>12939</v>
      </c>
      <c r="X28" s="53">
        <f t="shared" si="19"/>
        <v>780</v>
      </c>
      <c r="Y28" s="53">
        <f t="shared" si="19"/>
        <v>73</v>
      </c>
      <c r="Z28" s="54">
        <f t="shared" si="19"/>
        <v>12982</v>
      </c>
      <c r="AA28" s="52">
        <f t="shared" ref="AA28:AP28" si="20">SUM(AA7:AA24)+AA27</f>
        <v>9873.99303</v>
      </c>
      <c r="AB28" s="53">
        <f t="shared" si="20"/>
        <v>1391.19021</v>
      </c>
      <c r="AC28" s="53">
        <f t="shared" si="20"/>
        <v>308.36257</v>
      </c>
      <c r="AD28" s="54">
        <f t="shared" si="20"/>
        <v>10182.3556</v>
      </c>
      <c r="AE28" s="52">
        <f>SUM(AE7+AE8+AE10+AE12+AE13+AE15+AE14+AE16+AE20+AE22+AE25)</f>
        <v>10158877.54</v>
      </c>
      <c r="AF28" s="53">
        <f>SUM(AF7+AF8+AF9+AF10+AF11+AF12+AF13+AF14+AF15+AF16+AF17+AF19+AF18+AF20+AF21+AF22+AF23+AF24+AF25)</f>
        <v>580384.5</v>
      </c>
      <c r="AG28" s="53">
        <f t="shared" ref="AG28:AH28" si="21">SUM(AG7:AG24)+AG27</f>
        <v>42010.45</v>
      </c>
      <c r="AH28" s="54">
        <f t="shared" si="21"/>
        <v>10200887.99</v>
      </c>
      <c r="AI28" s="52">
        <f t="shared" si="20"/>
        <v>12528</v>
      </c>
      <c r="AJ28" s="53">
        <f t="shared" si="20"/>
        <v>780</v>
      </c>
      <c r="AK28" s="53">
        <f t="shared" si="20"/>
        <v>101</v>
      </c>
      <c r="AL28" s="54">
        <f t="shared" si="20"/>
        <v>12629</v>
      </c>
      <c r="AM28" s="52">
        <f t="shared" si="20"/>
        <v>13090</v>
      </c>
      <c r="AN28" s="53">
        <v>880</v>
      </c>
      <c r="AO28" s="53">
        <f t="shared" si="20"/>
        <v>66</v>
      </c>
      <c r="AP28" s="54">
        <f t="shared" si="20"/>
        <v>13156</v>
      </c>
      <c r="AQ28" s="52">
        <v>13288</v>
      </c>
      <c r="AR28" s="53">
        <v>900</v>
      </c>
      <c r="AS28" s="53"/>
      <c r="AT28" s="53">
        <v>13418</v>
      </c>
      <c r="AU28" s="53">
        <v>15000</v>
      </c>
      <c r="AV28" s="53">
        <v>1200</v>
      </c>
      <c r="AW28" s="53"/>
      <c r="AX28" s="53">
        <v>15000</v>
      </c>
    </row>
    <row r="29" ht="15" spans="1:50">
      <c r="A29" s="55"/>
      <c r="B29" s="5"/>
      <c r="C29" s="56"/>
      <c r="D29" s="57"/>
      <c r="E29" s="57"/>
      <c r="F29" s="58"/>
      <c r="G29" s="56"/>
      <c r="H29" s="57"/>
      <c r="I29" s="57"/>
      <c r="J29" s="58"/>
      <c r="K29" s="119"/>
      <c r="L29" s="120"/>
      <c r="M29" s="120"/>
      <c r="N29" s="121"/>
      <c r="O29" s="119"/>
      <c r="P29" s="120"/>
      <c r="Q29" s="120"/>
      <c r="R29" s="121"/>
      <c r="S29" s="139">
        <f>SUM(S25:S27)</f>
        <v>1572475.2</v>
      </c>
      <c r="T29" s="140"/>
      <c r="U29" s="140"/>
      <c r="V29" s="141"/>
      <c r="W29" s="119"/>
      <c r="X29" s="120"/>
      <c r="Y29" s="120"/>
      <c r="Z29" s="121"/>
      <c r="AA29" s="119"/>
      <c r="AB29" s="120"/>
      <c r="AC29" s="120"/>
      <c r="AD29" s="121"/>
      <c r="AE29" s="119"/>
      <c r="AF29" s="120"/>
      <c r="AG29" s="120"/>
      <c r="AH29" s="121"/>
      <c r="AI29" s="119"/>
      <c r="AJ29" s="120"/>
      <c r="AK29" s="120"/>
      <c r="AL29" s="121"/>
      <c r="AM29" s="119"/>
      <c r="AN29" s="120"/>
      <c r="AO29" s="120"/>
      <c r="AP29" s="121"/>
      <c r="AQ29" s="119"/>
      <c r="AR29" s="120"/>
      <c r="AS29" s="120"/>
      <c r="AT29" s="121"/>
      <c r="AU29" s="119"/>
      <c r="AV29" s="120"/>
      <c r="AW29" s="120"/>
      <c r="AX29" s="121"/>
    </row>
    <row r="30" ht="46.5" customHeight="1" spans="1:50">
      <c r="A30" s="59" t="s">
        <v>16</v>
      </c>
      <c r="B30" s="60" t="s">
        <v>45</v>
      </c>
      <c r="C30" s="15" t="s">
        <v>18</v>
      </c>
      <c r="D30" s="16" t="s">
        <v>19</v>
      </c>
      <c r="E30" s="17" t="s">
        <v>20</v>
      </c>
      <c r="F30" s="18" t="s">
        <v>21</v>
      </c>
      <c r="G30" s="15" t="s">
        <v>18</v>
      </c>
      <c r="H30" s="16" t="s">
        <v>19</v>
      </c>
      <c r="I30" s="17" t="s">
        <v>20</v>
      </c>
      <c r="J30" s="18" t="s">
        <v>21</v>
      </c>
      <c r="K30" s="15" t="s">
        <v>22</v>
      </c>
      <c r="L30" s="16" t="s">
        <v>19</v>
      </c>
      <c r="M30" s="17" t="s">
        <v>20</v>
      </c>
      <c r="N30" s="18" t="s">
        <v>21</v>
      </c>
      <c r="O30" s="15" t="s">
        <v>22</v>
      </c>
      <c r="P30" s="16" t="s">
        <v>19</v>
      </c>
      <c r="Q30" s="17" t="s">
        <v>20</v>
      </c>
      <c r="R30" s="18" t="s">
        <v>21</v>
      </c>
      <c r="S30" s="15" t="s">
        <v>22</v>
      </c>
      <c r="T30" s="16" t="s">
        <v>19</v>
      </c>
      <c r="U30" s="17" t="s">
        <v>20</v>
      </c>
      <c r="V30" s="18" t="s">
        <v>21</v>
      </c>
      <c r="W30" s="15" t="s">
        <v>22</v>
      </c>
      <c r="X30" s="16" t="s">
        <v>19</v>
      </c>
      <c r="Y30" s="17" t="s">
        <v>20</v>
      </c>
      <c r="Z30" s="18" t="s">
        <v>21</v>
      </c>
      <c r="AA30" s="15" t="s">
        <v>22</v>
      </c>
      <c r="AB30" s="16" t="s">
        <v>19</v>
      </c>
      <c r="AC30" s="17" t="s">
        <v>20</v>
      </c>
      <c r="AD30" s="18" t="s">
        <v>21</v>
      </c>
      <c r="AE30" s="15" t="s">
        <v>22</v>
      </c>
      <c r="AF30" s="16" t="s">
        <v>19</v>
      </c>
      <c r="AG30" s="17" t="s">
        <v>20</v>
      </c>
      <c r="AH30" s="18" t="s">
        <v>21</v>
      </c>
      <c r="AI30" s="15" t="s">
        <v>22</v>
      </c>
      <c r="AJ30" s="16" t="s">
        <v>19</v>
      </c>
      <c r="AK30" s="17" t="s">
        <v>20</v>
      </c>
      <c r="AL30" s="18" t="s">
        <v>21</v>
      </c>
      <c r="AM30" s="15" t="s">
        <v>22</v>
      </c>
      <c r="AN30" s="16" t="s">
        <v>19</v>
      </c>
      <c r="AO30" s="17" t="s">
        <v>20</v>
      </c>
      <c r="AP30" s="18" t="s">
        <v>21</v>
      </c>
      <c r="AQ30" s="15" t="s">
        <v>22</v>
      </c>
      <c r="AR30" s="16" t="s">
        <v>46</v>
      </c>
      <c r="AS30" s="17" t="s">
        <v>20</v>
      </c>
      <c r="AT30" s="18" t="s">
        <v>21</v>
      </c>
      <c r="AU30" s="15" t="s">
        <v>22</v>
      </c>
      <c r="AV30" s="16" t="s">
        <v>19</v>
      </c>
      <c r="AW30" s="17" t="s">
        <v>20</v>
      </c>
      <c r="AX30" s="18" t="s">
        <v>21</v>
      </c>
    </row>
    <row r="31" ht="14.25" spans="1:50">
      <c r="A31" s="61">
        <v>602</v>
      </c>
      <c r="B31" s="62" t="s">
        <v>47</v>
      </c>
      <c r="C31" s="63">
        <v>1500565.5</v>
      </c>
      <c r="D31" s="64"/>
      <c r="E31" s="64"/>
      <c r="F31" s="65">
        <f>C31+E31</f>
        <v>1500565.5</v>
      </c>
      <c r="G31" s="63">
        <v>1643889</v>
      </c>
      <c r="H31" s="64"/>
      <c r="I31" s="64"/>
      <c r="J31" s="65">
        <f>G31+I31</f>
        <v>1643889</v>
      </c>
      <c r="K31" s="63">
        <v>1556766.51</v>
      </c>
      <c r="L31" s="64"/>
      <c r="M31" s="64"/>
      <c r="N31" s="65">
        <f t="shared" ref="N31:N42" si="22">K31+M31</f>
        <v>1556766.51</v>
      </c>
      <c r="O31" s="63">
        <v>1550</v>
      </c>
      <c r="P31" s="64"/>
      <c r="Q31" s="64"/>
      <c r="R31" s="65">
        <f t="shared" ref="R31:R42" si="23">O31+Q31</f>
        <v>1550</v>
      </c>
      <c r="S31" s="63">
        <v>779117.26</v>
      </c>
      <c r="T31" s="64"/>
      <c r="U31" s="64">
        <v>323391</v>
      </c>
      <c r="V31" s="65">
        <f t="shared" ref="V31:V42" si="24">S31+U31</f>
        <v>1102508.26</v>
      </c>
      <c r="W31" s="63">
        <v>420</v>
      </c>
      <c r="X31" s="64"/>
      <c r="Y31" s="64">
        <v>80</v>
      </c>
      <c r="Z31" s="65">
        <f t="shared" ref="Z31:Z42" si="25">W31+Y31</f>
        <v>500</v>
      </c>
      <c r="AA31" s="63">
        <v>499.426</v>
      </c>
      <c r="AB31" s="64"/>
      <c r="AC31" s="64">
        <v>392.278</v>
      </c>
      <c r="AD31" s="65">
        <f t="shared" ref="AD31:AD42" si="26">AA31+AC31</f>
        <v>891.704</v>
      </c>
      <c r="AE31" s="63">
        <v>382878</v>
      </c>
      <c r="AF31" s="64"/>
      <c r="AG31" s="64">
        <v>54446</v>
      </c>
      <c r="AH31" s="65">
        <f>SUM(AE31+AG31)</f>
        <v>437324</v>
      </c>
      <c r="AI31" s="63">
        <v>446</v>
      </c>
      <c r="AJ31" s="64"/>
      <c r="AK31" s="64">
        <v>110</v>
      </c>
      <c r="AL31" s="65">
        <f t="shared" ref="AL31:AL42" si="27">AI31+AK31</f>
        <v>556</v>
      </c>
      <c r="AM31" s="63">
        <v>420</v>
      </c>
      <c r="AN31" s="64"/>
      <c r="AO31" s="64">
        <v>80</v>
      </c>
      <c r="AP31" s="65">
        <f t="shared" ref="AP31:AP42" si="28">AM31+AO31</f>
        <v>500</v>
      </c>
      <c r="AQ31" s="157">
        <v>13288</v>
      </c>
      <c r="AR31" s="158">
        <v>900</v>
      </c>
      <c r="AS31" s="158"/>
      <c r="AT31" s="159">
        <v>13420</v>
      </c>
      <c r="AU31" s="157">
        <v>15000</v>
      </c>
      <c r="AV31" s="158">
        <v>1200</v>
      </c>
      <c r="AW31" s="158"/>
      <c r="AX31" s="159">
        <f>AU31+AW31</f>
        <v>15000</v>
      </c>
    </row>
    <row r="32" ht="14.25" spans="1:50">
      <c r="A32" s="66">
        <v>603</v>
      </c>
      <c r="B32" s="67" t="s">
        <v>48</v>
      </c>
      <c r="C32" s="68"/>
      <c r="D32" s="69"/>
      <c r="E32" s="69">
        <v>171230</v>
      </c>
      <c r="F32" s="70">
        <f t="shared" ref="F32:F42" si="29">C32+E32</f>
        <v>171230</v>
      </c>
      <c r="G32" s="68"/>
      <c r="H32" s="69"/>
      <c r="I32" s="69">
        <v>171856</v>
      </c>
      <c r="J32" s="70">
        <f t="shared" ref="J32:J42" si="30">G32+I32</f>
        <v>171856</v>
      </c>
      <c r="K32" s="68"/>
      <c r="L32" s="69"/>
      <c r="M32" s="69">
        <v>182827</v>
      </c>
      <c r="N32" s="70">
        <f t="shared" si="22"/>
        <v>182827</v>
      </c>
      <c r="O32" s="68"/>
      <c r="P32" s="69"/>
      <c r="Q32" s="69">
        <v>170</v>
      </c>
      <c r="R32" s="70">
        <f t="shared" si="23"/>
        <v>170</v>
      </c>
      <c r="S32" s="68"/>
      <c r="T32" s="69"/>
      <c r="U32" s="69">
        <v>187405.95</v>
      </c>
      <c r="V32" s="70">
        <f t="shared" si="24"/>
        <v>187405.95</v>
      </c>
      <c r="W32" s="68">
        <v>0</v>
      </c>
      <c r="X32" s="69"/>
      <c r="Y32" s="69"/>
      <c r="Z32" s="70">
        <f t="shared" si="25"/>
        <v>0</v>
      </c>
      <c r="AA32" s="68"/>
      <c r="AB32" s="69"/>
      <c r="AC32" s="69">
        <v>121.23474</v>
      </c>
      <c r="AD32" s="70">
        <f t="shared" si="26"/>
        <v>121.23474</v>
      </c>
      <c r="AE32" s="68">
        <v>0</v>
      </c>
      <c r="AF32" s="69"/>
      <c r="AG32" s="69">
        <v>0</v>
      </c>
      <c r="AH32" s="70">
        <v>0</v>
      </c>
      <c r="AI32" s="68"/>
      <c r="AJ32" s="69"/>
      <c r="AK32" s="69"/>
      <c r="AL32" s="70"/>
      <c r="AM32" s="68"/>
      <c r="AN32" s="69"/>
      <c r="AO32" s="69"/>
      <c r="AP32" s="70">
        <f t="shared" si="28"/>
        <v>0</v>
      </c>
      <c r="AQ32" s="153"/>
      <c r="AR32" s="102"/>
      <c r="AS32" s="102"/>
      <c r="AT32" s="160"/>
      <c r="AU32" s="153"/>
      <c r="AV32" s="102"/>
      <c r="AW32" s="102"/>
      <c r="AX32" s="160"/>
    </row>
    <row r="33" ht="14.25" spans="1:50">
      <c r="A33" s="66">
        <v>604</v>
      </c>
      <c r="B33" s="67" t="s">
        <v>49</v>
      </c>
      <c r="C33" s="68">
        <v>11100</v>
      </c>
      <c r="D33" s="69"/>
      <c r="E33" s="69"/>
      <c r="F33" s="70">
        <f t="shared" si="29"/>
        <v>11100</v>
      </c>
      <c r="G33" s="68">
        <v>11300</v>
      </c>
      <c r="H33" s="69"/>
      <c r="I33" s="69"/>
      <c r="J33" s="70">
        <f t="shared" si="30"/>
        <v>11300</v>
      </c>
      <c r="K33" s="68">
        <v>4800</v>
      </c>
      <c r="L33" s="69"/>
      <c r="M33" s="69"/>
      <c r="N33" s="70">
        <f t="shared" si="22"/>
        <v>4800</v>
      </c>
      <c r="O33" s="68">
        <v>10</v>
      </c>
      <c r="P33" s="69"/>
      <c r="Q33" s="69"/>
      <c r="R33" s="70">
        <f t="shared" si="23"/>
        <v>10</v>
      </c>
      <c r="S33" s="68">
        <v>4400</v>
      </c>
      <c r="T33" s="69"/>
      <c r="U33" s="69"/>
      <c r="V33" s="70">
        <f t="shared" si="24"/>
        <v>4400</v>
      </c>
      <c r="W33" s="68">
        <v>0</v>
      </c>
      <c r="X33" s="69"/>
      <c r="Y33" s="69"/>
      <c r="Z33" s="70">
        <f t="shared" si="25"/>
        <v>0</v>
      </c>
      <c r="AA33" s="68"/>
      <c r="AB33" s="69"/>
      <c r="AC33" s="69"/>
      <c r="AD33" s="70">
        <f t="shared" si="26"/>
        <v>0</v>
      </c>
      <c r="AE33" s="68"/>
      <c r="AF33" s="69"/>
      <c r="AG33" s="69"/>
      <c r="AH33" s="70">
        <f t="shared" ref="AH33:AH42" si="31">AE33+AG33</f>
        <v>0</v>
      </c>
      <c r="AI33" s="68"/>
      <c r="AJ33" s="69"/>
      <c r="AK33" s="69"/>
      <c r="AL33" s="70">
        <f t="shared" si="27"/>
        <v>0</v>
      </c>
      <c r="AM33" s="68"/>
      <c r="AN33" s="69"/>
      <c r="AO33" s="69"/>
      <c r="AP33" s="70">
        <f t="shared" si="28"/>
        <v>0</v>
      </c>
      <c r="AQ33" s="153"/>
      <c r="AR33" s="102"/>
      <c r="AS33" s="102"/>
      <c r="AT33" s="160"/>
      <c r="AU33" s="153"/>
      <c r="AV33" s="102"/>
      <c r="AW33" s="102"/>
      <c r="AX33" s="160"/>
    </row>
    <row r="34" ht="14.25" spans="1:50">
      <c r="A34" s="66">
        <v>662</v>
      </c>
      <c r="B34" s="67" t="s">
        <v>50</v>
      </c>
      <c r="C34" s="68">
        <v>1.12</v>
      </c>
      <c r="D34" s="69"/>
      <c r="E34" s="69"/>
      <c r="F34" s="70">
        <f t="shared" si="29"/>
        <v>1.12</v>
      </c>
      <c r="G34" s="68"/>
      <c r="H34" s="69"/>
      <c r="I34" s="69"/>
      <c r="J34" s="70">
        <f t="shared" si="30"/>
        <v>0</v>
      </c>
      <c r="K34" s="68"/>
      <c r="L34" s="69"/>
      <c r="M34" s="69"/>
      <c r="N34" s="70">
        <f t="shared" si="22"/>
        <v>0</v>
      </c>
      <c r="O34" s="68">
        <v>2</v>
      </c>
      <c r="P34" s="69"/>
      <c r="Q34" s="69"/>
      <c r="R34" s="70">
        <f t="shared" si="23"/>
        <v>2</v>
      </c>
      <c r="S34" s="68"/>
      <c r="T34" s="69"/>
      <c r="U34" s="69"/>
      <c r="V34" s="70">
        <f t="shared" si="24"/>
        <v>0</v>
      </c>
      <c r="W34" s="68">
        <v>0</v>
      </c>
      <c r="X34" s="69"/>
      <c r="Y34" s="69"/>
      <c r="Z34" s="70">
        <f t="shared" si="25"/>
        <v>0</v>
      </c>
      <c r="AA34" s="68"/>
      <c r="AB34" s="69"/>
      <c r="AC34" s="69"/>
      <c r="AD34" s="70">
        <f t="shared" si="26"/>
        <v>0</v>
      </c>
      <c r="AE34" s="68">
        <v>105.33</v>
      </c>
      <c r="AF34" s="69"/>
      <c r="AG34" s="69"/>
      <c r="AH34" s="70">
        <f t="shared" si="31"/>
        <v>105.33</v>
      </c>
      <c r="AI34" s="68">
        <v>1</v>
      </c>
      <c r="AJ34" s="69"/>
      <c r="AK34" s="69"/>
      <c r="AL34" s="70">
        <f t="shared" si="27"/>
        <v>1</v>
      </c>
      <c r="AM34" s="68"/>
      <c r="AN34" s="69"/>
      <c r="AO34" s="69"/>
      <c r="AP34" s="70">
        <f t="shared" si="28"/>
        <v>0</v>
      </c>
      <c r="AQ34" s="153"/>
      <c r="AR34" s="102"/>
      <c r="AS34" s="102"/>
      <c r="AT34" s="160"/>
      <c r="AU34" s="153"/>
      <c r="AV34" s="102"/>
      <c r="AW34" s="102"/>
      <c r="AX34" s="160"/>
    </row>
    <row r="35" ht="14.25" spans="1:50">
      <c r="A35" s="66">
        <v>663</v>
      </c>
      <c r="B35" s="67" t="s">
        <v>51</v>
      </c>
      <c r="C35" s="68"/>
      <c r="D35" s="69"/>
      <c r="E35" s="69"/>
      <c r="F35" s="70">
        <f t="shared" si="29"/>
        <v>0</v>
      </c>
      <c r="G35" s="68"/>
      <c r="H35" s="69"/>
      <c r="I35" s="69"/>
      <c r="J35" s="70">
        <f t="shared" si="30"/>
        <v>0</v>
      </c>
      <c r="K35" s="68"/>
      <c r="L35" s="69"/>
      <c r="M35" s="69"/>
      <c r="N35" s="70">
        <f t="shared" si="22"/>
        <v>0</v>
      </c>
      <c r="O35" s="68">
        <v>0</v>
      </c>
      <c r="P35" s="69"/>
      <c r="Q35" s="69"/>
      <c r="R35" s="70">
        <f t="shared" si="23"/>
        <v>0</v>
      </c>
      <c r="S35" s="68"/>
      <c r="T35" s="69"/>
      <c r="U35" s="69"/>
      <c r="V35" s="70">
        <f t="shared" si="24"/>
        <v>0</v>
      </c>
      <c r="W35" s="68">
        <v>0</v>
      </c>
      <c r="X35" s="69"/>
      <c r="Y35" s="69"/>
      <c r="Z35" s="70">
        <f t="shared" si="25"/>
        <v>0</v>
      </c>
      <c r="AA35" s="68"/>
      <c r="AB35" s="69"/>
      <c r="AC35" s="69"/>
      <c r="AD35" s="70">
        <f t="shared" si="26"/>
        <v>0</v>
      </c>
      <c r="AE35" s="68"/>
      <c r="AF35" s="69"/>
      <c r="AG35" s="69"/>
      <c r="AH35" s="70">
        <f t="shared" si="31"/>
        <v>0</v>
      </c>
      <c r="AI35" s="68"/>
      <c r="AJ35" s="69"/>
      <c r="AK35" s="69"/>
      <c r="AL35" s="70">
        <f t="shared" si="27"/>
        <v>0</v>
      </c>
      <c r="AM35" s="68"/>
      <c r="AN35" s="69"/>
      <c r="AO35" s="69"/>
      <c r="AP35" s="70">
        <f t="shared" si="28"/>
        <v>0</v>
      </c>
      <c r="AQ35" s="153"/>
      <c r="AR35" s="102"/>
      <c r="AS35" s="102"/>
      <c r="AT35" s="160"/>
      <c r="AU35" s="153"/>
      <c r="AV35" s="102"/>
      <c r="AW35" s="102"/>
      <c r="AX35" s="160"/>
    </row>
    <row r="36" ht="14.25" spans="1:50">
      <c r="A36" s="66">
        <v>648</v>
      </c>
      <c r="B36" s="67" t="s">
        <v>52</v>
      </c>
      <c r="C36" s="68">
        <v>8479</v>
      </c>
      <c r="D36" s="69"/>
      <c r="E36" s="69"/>
      <c r="F36" s="70">
        <f t="shared" si="29"/>
        <v>8479</v>
      </c>
      <c r="G36" s="68">
        <v>72606</v>
      </c>
      <c r="H36" s="69"/>
      <c r="I36" s="69"/>
      <c r="J36" s="70">
        <f t="shared" si="30"/>
        <v>72606</v>
      </c>
      <c r="K36" s="68">
        <v>82011.5</v>
      </c>
      <c r="L36" s="69"/>
      <c r="M36" s="69"/>
      <c r="N36" s="70">
        <f t="shared" si="22"/>
        <v>82011.5</v>
      </c>
      <c r="O36" s="68">
        <v>6</v>
      </c>
      <c r="P36" s="69"/>
      <c r="Q36" s="69"/>
      <c r="R36" s="70">
        <f t="shared" si="23"/>
        <v>6</v>
      </c>
      <c r="S36" s="68">
        <v>132314</v>
      </c>
      <c r="T36" s="69"/>
      <c r="U36" s="69"/>
      <c r="V36" s="70">
        <f t="shared" si="24"/>
        <v>132314</v>
      </c>
      <c r="W36" s="68">
        <v>0</v>
      </c>
      <c r="X36" s="69"/>
      <c r="Y36" s="69"/>
      <c r="Z36" s="70">
        <f t="shared" si="25"/>
        <v>0</v>
      </c>
      <c r="AA36" s="68"/>
      <c r="AB36" s="69"/>
      <c r="AC36" s="69"/>
      <c r="AD36" s="70">
        <f t="shared" si="26"/>
        <v>0</v>
      </c>
      <c r="AE36" s="68"/>
      <c r="AF36" s="69"/>
      <c r="AG36" s="69"/>
      <c r="AH36" s="70">
        <f>SUM(AE36+AG36)</f>
        <v>0</v>
      </c>
      <c r="AI36" s="68"/>
      <c r="AJ36" s="69"/>
      <c r="AK36" s="69"/>
      <c r="AL36" s="70">
        <f t="shared" si="27"/>
        <v>0</v>
      </c>
      <c r="AM36" s="68"/>
      <c r="AN36" s="69"/>
      <c r="AO36" s="69"/>
      <c r="AP36" s="70">
        <f t="shared" si="28"/>
        <v>0</v>
      </c>
      <c r="AQ36" s="153"/>
      <c r="AR36" s="102"/>
      <c r="AS36" s="102"/>
      <c r="AT36" s="160"/>
      <c r="AU36" s="153"/>
      <c r="AV36" s="102"/>
      <c r="AW36" s="102"/>
      <c r="AX36" s="160"/>
    </row>
    <row r="37" ht="14.25" spans="1:50">
      <c r="A37" s="66">
        <v>649</v>
      </c>
      <c r="B37" s="67" t="s">
        <v>53</v>
      </c>
      <c r="C37" s="68">
        <v>32130.32</v>
      </c>
      <c r="D37" s="69"/>
      <c r="E37" s="69"/>
      <c r="F37" s="70">
        <f t="shared" si="29"/>
        <v>32130.32</v>
      </c>
      <c r="G37" s="68">
        <v>69012.1</v>
      </c>
      <c r="H37" s="69"/>
      <c r="I37" s="69"/>
      <c r="J37" s="70">
        <f t="shared" si="30"/>
        <v>69012.1</v>
      </c>
      <c r="K37" s="68">
        <v>800</v>
      </c>
      <c r="L37" s="69"/>
      <c r="M37" s="69"/>
      <c r="N37" s="70">
        <f t="shared" si="22"/>
        <v>800</v>
      </c>
      <c r="O37" s="68">
        <v>20</v>
      </c>
      <c r="P37" s="69"/>
      <c r="Q37" s="69"/>
      <c r="R37" s="70">
        <f t="shared" si="23"/>
        <v>20</v>
      </c>
      <c r="S37" s="68"/>
      <c r="T37" s="69"/>
      <c r="U37" s="69"/>
      <c r="V37" s="70">
        <f t="shared" si="24"/>
        <v>0</v>
      </c>
      <c r="W37" s="68">
        <v>0</v>
      </c>
      <c r="X37" s="69"/>
      <c r="Y37" s="69"/>
      <c r="Z37" s="70">
        <f t="shared" si="25"/>
        <v>0</v>
      </c>
      <c r="AA37" s="68">
        <v>4.823</v>
      </c>
      <c r="AB37" s="69"/>
      <c r="AC37" s="69"/>
      <c r="AD37" s="70">
        <f t="shared" si="26"/>
        <v>4.823</v>
      </c>
      <c r="AE37" s="68"/>
      <c r="AF37" s="69"/>
      <c r="AG37" s="69"/>
      <c r="AH37" s="70">
        <f t="shared" si="31"/>
        <v>0</v>
      </c>
      <c r="AI37" s="68"/>
      <c r="AJ37" s="69"/>
      <c r="AK37" s="69"/>
      <c r="AL37" s="70">
        <f t="shared" si="27"/>
        <v>0</v>
      </c>
      <c r="AM37" s="68"/>
      <c r="AN37" s="69"/>
      <c r="AO37" s="69"/>
      <c r="AP37" s="70">
        <f t="shared" si="28"/>
        <v>0</v>
      </c>
      <c r="AQ37" s="153"/>
      <c r="AR37" s="102"/>
      <c r="AS37" s="102"/>
      <c r="AT37" s="160"/>
      <c r="AU37" s="153"/>
      <c r="AV37" s="102"/>
      <c r="AW37" s="102"/>
      <c r="AX37" s="160"/>
    </row>
    <row r="38" ht="14.25" spans="1:50">
      <c r="A38" s="66">
        <v>669</v>
      </c>
      <c r="B38" s="67" t="s">
        <v>54</v>
      </c>
      <c r="C38" s="68"/>
      <c r="D38" s="69"/>
      <c r="E38" s="69"/>
      <c r="F38" s="70">
        <f t="shared" si="29"/>
        <v>0</v>
      </c>
      <c r="G38" s="68"/>
      <c r="H38" s="69"/>
      <c r="I38" s="69"/>
      <c r="J38" s="70">
        <f t="shared" si="30"/>
        <v>0</v>
      </c>
      <c r="K38" s="68"/>
      <c r="L38" s="69"/>
      <c r="M38" s="69"/>
      <c r="N38" s="70">
        <f t="shared" si="22"/>
        <v>0</v>
      </c>
      <c r="O38" s="68">
        <v>0</v>
      </c>
      <c r="P38" s="69"/>
      <c r="Q38" s="69"/>
      <c r="R38" s="70">
        <f t="shared" si="23"/>
        <v>0</v>
      </c>
      <c r="S38" s="68"/>
      <c r="T38" s="69"/>
      <c r="U38" s="69"/>
      <c r="V38" s="70">
        <f t="shared" si="24"/>
        <v>0</v>
      </c>
      <c r="W38" s="68">
        <v>0</v>
      </c>
      <c r="X38" s="69"/>
      <c r="Y38" s="69"/>
      <c r="Z38" s="70">
        <f t="shared" si="25"/>
        <v>0</v>
      </c>
      <c r="AA38" s="68"/>
      <c r="AB38" s="69"/>
      <c r="AC38" s="69"/>
      <c r="AD38" s="70">
        <f t="shared" si="26"/>
        <v>0</v>
      </c>
      <c r="AE38" s="68">
        <v>0</v>
      </c>
      <c r="AF38" s="69"/>
      <c r="AG38" s="69"/>
      <c r="AH38" s="70">
        <v>0</v>
      </c>
      <c r="AI38" s="68">
        <v>0</v>
      </c>
      <c r="AJ38" s="69"/>
      <c r="AK38" s="69"/>
      <c r="AL38" s="70">
        <f t="shared" si="27"/>
        <v>0</v>
      </c>
      <c r="AM38" s="68"/>
      <c r="AN38" s="69"/>
      <c r="AO38" s="69"/>
      <c r="AP38" s="70">
        <f t="shared" si="28"/>
        <v>0</v>
      </c>
      <c r="AQ38" s="153"/>
      <c r="AR38" s="102"/>
      <c r="AS38" s="102"/>
      <c r="AT38" s="160"/>
      <c r="AU38" s="153"/>
      <c r="AV38" s="102"/>
      <c r="AW38" s="102"/>
      <c r="AX38" s="160"/>
    </row>
    <row r="39" ht="14.25" spans="1:50">
      <c r="A39" s="66">
        <v>672</v>
      </c>
      <c r="B39" s="67" t="s">
        <v>55</v>
      </c>
      <c r="C39" s="68">
        <v>2479000</v>
      </c>
      <c r="D39" s="69"/>
      <c r="E39" s="69"/>
      <c r="F39" s="70">
        <f t="shared" si="29"/>
        <v>2479000</v>
      </c>
      <c r="G39" s="71">
        <v>2675000</v>
      </c>
      <c r="H39" s="72">
        <v>2675000</v>
      </c>
      <c r="I39" s="69"/>
      <c r="J39" s="70">
        <f t="shared" si="30"/>
        <v>2675000</v>
      </c>
      <c r="K39" s="71">
        <v>3050000</v>
      </c>
      <c r="L39" s="72">
        <v>3050000</v>
      </c>
      <c r="M39" s="69"/>
      <c r="N39" s="70">
        <f t="shared" si="22"/>
        <v>3050000</v>
      </c>
      <c r="O39" s="71">
        <v>3100</v>
      </c>
      <c r="P39" s="72">
        <v>3100</v>
      </c>
      <c r="Q39" s="69"/>
      <c r="R39" s="70">
        <f t="shared" si="23"/>
        <v>3100</v>
      </c>
      <c r="S39" s="71">
        <v>3100000</v>
      </c>
      <c r="T39" s="72">
        <v>3100000</v>
      </c>
      <c r="U39" s="69"/>
      <c r="V39" s="70">
        <f t="shared" si="24"/>
        <v>3100000</v>
      </c>
      <c r="W39" s="71">
        <v>780</v>
      </c>
      <c r="X39" s="72">
        <v>780</v>
      </c>
      <c r="Y39" s="69"/>
      <c r="Z39" s="70">
        <f t="shared" si="25"/>
        <v>780</v>
      </c>
      <c r="AA39" s="71">
        <v>1550</v>
      </c>
      <c r="AB39" s="72">
        <v>3100</v>
      </c>
      <c r="AC39" s="69"/>
      <c r="AD39" s="70">
        <f t="shared" si="26"/>
        <v>1550</v>
      </c>
      <c r="AE39" s="71">
        <v>612312</v>
      </c>
      <c r="AF39" s="72">
        <v>612312</v>
      </c>
      <c r="AG39" s="69"/>
      <c r="AH39" s="70">
        <f>SUM(AE39+AG39)</f>
        <v>612312</v>
      </c>
      <c r="AI39" s="71">
        <v>780</v>
      </c>
      <c r="AJ39" s="72">
        <v>780</v>
      </c>
      <c r="AK39" s="69"/>
      <c r="AL39" s="70">
        <f t="shared" si="27"/>
        <v>780</v>
      </c>
      <c r="AM39" s="71">
        <v>880</v>
      </c>
      <c r="AN39" s="72">
        <v>880</v>
      </c>
      <c r="AO39" s="69"/>
      <c r="AP39" s="70">
        <f t="shared" si="28"/>
        <v>880</v>
      </c>
      <c r="AQ39" s="153"/>
      <c r="AR39" s="102"/>
      <c r="AS39" s="102"/>
      <c r="AT39" s="160"/>
      <c r="AU39" s="153"/>
      <c r="AV39" s="102"/>
      <c r="AW39" s="102"/>
      <c r="AX39" s="160"/>
    </row>
    <row r="40" ht="14.25" spans="1:50">
      <c r="A40" s="66">
        <v>672</v>
      </c>
      <c r="B40" s="67" t="s">
        <v>56</v>
      </c>
      <c r="C40" s="68">
        <v>11640658</v>
      </c>
      <c r="D40" s="69"/>
      <c r="E40" s="69"/>
      <c r="F40" s="70">
        <f t="shared" si="29"/>
        <v>11640658</v>
      </c>
      <c r="G40" s="68">
        <v>12991356</v>
      </c>
      <c r="H40" s="69"/>
      <c r="I40" s="69"/>
      <c r="J40" s="70">
        <f t="shared" si="30"/>
        <v>12991356</v>
      </c>
      <c r="K40" s="68">
        <v>14218861</v>
      </c>
      <c r="L40" s="69"/>
      <c r="M40" s="69"/>
      <c r="N40" s="70">
        <f t="shared" si="22"/>
        <v>14218861</v>
      </c>
      <c r="O40" s="68">
        <v>15869</v>
      </c>
      <c r="P40" s="69"/>
      <c r="Q40" s="69"/>
      <c r="R40" s="70">
        <f t="shared" si="23"/>
        <v>15869</v>
      </c>
      <c r="S40" s="68">
        <v>16073693</v>
      </c>
      <c r="T40" s="69"/>
      <c r="U40" s="69"/>
      <c r="V40" s="70">
        <f t="shared" si="24"/>
        <v>16073693</v>
      </c>
      <c r="W40" s="68">
        <v>11500</v>
      </c>
      <c r="X40" s="69"/>
      <c r="Y40" s="69"/>
      <c r="Z40" s="70">
        <f t="shared" si="25"/>
        <v>11500</v>
      </c>
      <c r="AA40" s="68">
        <v>7804.388</v>
      </c>
      <c r="AB40" s="69"/>
      <c r="AC40" s="69"/>
      <c r="AD40" s="70">
        <f t="shared" si="26"/>
        <v>7804.388</v>
      </c>
      <c r="AE40" s="68">
        <v>8805139</v>
      </c>
      <c r="AF40" s="69"/>
      <c r="AG40" s="69"/>
      <c r="AH40" s="70">
        <f>SUM(AE40+AG40)</f>
        <v>8805139</v>
      </c>
      <c r="AI40" s="68">
        <v>10852</v>
      </c>
      <c r="AJ40" s="69"/>
      <c r="AK40" s="69"/>
      <c r="AL40" s="70">
        <f t="shared" si="27"/>
        <v>10852</v>
      </c>
      <c r="AM40" s="68">
        <v>11500</v>
      </c>
      <c r="AN40" s="69"/>
      <c r="AO40" s="69"/>
      <c r="AP40" s="70">
        <f t="shared" si="28"/>
        <v>11500</v>
      </c>
      <c r="AQ40" s="153"/>
      <c r="AR40" s="102"/>
      <c r="AS40" s="102"/>
      <c r="AT40" s="160"/>
      <c r="AU40" s="153"/>
      <c r="AV40" s="102"/>
      <c r="AW40" s="102"/>
      <c r="AX40" s="160"/>
    </row>
    <row r="41" ht="14.25" spans="1:50">
      <c r="A41" s="66">
        <v>672</v>
      </c>
      <c r="B41" s="67" t="s">
        <v>57</v>
      </c>
      <c r="C41" s="68"/>
      <c r="D41" s="69"/>
      <c r="E41" s="69"/>
      <c r="F41" s="70">
        <f t="shared" si="29"/>
        <v>0</v>
      </c>
      <c r="G41" s="68"/>
      <c r="H41" s="69"/>
      <c r="I41" s="69"/>
      <c r="J41" s="70">
        <f t="shared" si="30"/>
        <v>0</v>
      </c>
      <c r="K41" s="68"/>
      <c r="L41" s="69"/>
      <c r="M41" s="69"/>
      <c r="N41" s="70">
        <f t="shared" si="22"/>
        <v>0</v>
      </c>
      <c r="O41" s="68">
        <v>0</v>
      </c>
      <c r="P41" s="69"/>
      <c r="Q41" s="69"/>
      <c r="R41" s="70">
        <f t="shared" si="23"/>
        <v>0</v>
      </c>
      <c r="S41" s="68"/>
      <c r="T41" s="69"/>
      <c r="U41" s="69"/>
      <c r="V41" s="70">
        <f t="shared" si="24"/>
        <v>0</v>
      </c>
      <c r="W41" s="68">
        <v>239</v>
      </c>
      <c r="X41" s="69"/>
      <c r="Y41" s="69"/>
      <c r="Z41" s="70">
        <f t="shared" si="25"/>
        <v>239</v>
      </c>
      <c r="AA41" s="68"/>
      <c r="AB41" s="69"/>
      <c r="AC41" s="69"/>
      <c r="AD41" s="70">
        <f t="shared" si="26"/>
        <v>0</v>
      </c>
      <c r="AE41" s="68">
        <v>397144.69</v>
      </c>
      <c r="AF41" s="69"/>
      <c r="AG41" s="69"/>
      <c r="AH41" s="70">
        <f>SUM(AE41+AG41)</f>
        <v>397144.69</v>
      </c>
      <c r="AI41" s="68">
        <v>430</v>
      </c>
      <c r="AJ41" s="69"/>
      <c r="AK41" s="69"/>
      <c r="AL41" s="70">
        <f t="shared" si="27"/>
        <v>430</v>
      </c>
      <c r="AM41" s="68">
        <v>290</v>
      </c>
      <c r="AN41" s="69"/>
      <c r="AO41" s="69"/>
      <c r="AP41" s="70">
        <f t="shared" si="28"/>
        <v>290</v>
      </c>
      <c r="AQ41" s="153"/>
      <c r="AR41" s="102"/>
      <c r="AS41" s="102"/>
      <c r="AT41" s="160"/>
      <c r="AU41" s="153"/>
      <c r="AV41" s="102"/>
      <c r="AW41" s="102"/>
      <c r="AX41" s="160"/>
    </row>
    <row r="42" ht="15" spans="1:50">
      <c r="A42" s="73">
        <v>672</v>
      </c>
      <c r="B42" s="74" t="s">
        <v>58</v>
      </c>
      <c r="C42" s="75">
        <v>501867.81</v>
      </c>
      <c r="D42" s="76"/>
      <c r="E42" s="76"/>
      <c r="F42" s="77">
        <f t="shared" si="29"/>
        <v>501867.81</v>
      </c>
      <c r="G42" s="75">
        <v>229500.19</v>
      </c>
      <c r="H42" s="76"/>
      <c r="I42" s="76"/>
      <c r="J42" s="77">
        <f t="shared" si="30"/>
        <v>229500.19</v>
      </c>
      <c r="K42" s="75">
        <v>919430</v>
      </c>
      <c r="L42" s="76"/>
      <c r="M42" s="76"/>
      <c r="N42" s="77">
        <f t="shared" si="22"/>
        <v>919430</v>
      </c>
      <c r="O42" s="75">
        <v>0</v>
      </c>
      <c r="P42" s="76"/>
      <c r="Q42" s="76"/>
      <c r="R42" s="77">
        <f t="shared" si="23"/>
        <v>0</v>
      </c>
      <c r="S42" s="75">
        <v>484236</v>
      </c>
      <c r="T42" s="76"/>
      <c r="U42" s="76"/>
      <c r="V42" s="77">
        <f t="shared" si="24"/>
        <v>484236</v>
      </c>
      <c r="W42" s="75">
        <v>0</v>
      </c>
      <c r="X42" s="76"/>
      <c r="Y42" s="76"/>
      <c r="Z42" s="77">
        <f t="shared" si="25"/>
        <v>0</v>
      </c>
      <c r="AA42" s="75">
        <v>174.65101</v>
      </c>
      <c r="AB42" s="76"/>
      <c r="AC42" s="76"/>
      <c r="AD42" s="77">
        <f t="shared" si="26"/>
        <v>174.65101</v>
      </c>
      <c r="AE42" s="75">
        <v>13878</v>
      </c>
      <c r="AF42" s="76">
        <v>13878</v>
      </c>
      <c r="AG42" s="76"/>
      <c r="AH42" s="77">
        <f t="shared" si="31"/>
        <v>13878</v>
      </c>
      <c r="AI42" s="75">
        <v>19</v>
      </c>
      <c r="AJ42" s="76"/>
      <c r="AK42" s="76"/>
      <c r="AL42" s="77">
        <f t="shared" si="27"/>
        <v>19</v>
      </c>
      <c r="AM42" s="75"/>
      <c r="AN42" s="76"/>
      <c r="AO42" s="76"/>
      <c r="AP42" s="77">
        <f t="shared" si="28"/>
        <v>0</v>
      </c>
      <c r="AQ42" s="161"/>
      <c r="AR42" s="162"/>
      <c r="AS42" s="162"/>
      <c r="AT42" s="163"/>
      <c r="AU42" s="161"/>
      <c r="AV42" s="162"/>
      <c r="AW42" s="162"/>
      <c r="AX42" s="163"/>
    </row>
    <row r="43" s="3" customFormat="1" ht="16.5" spans="1:50">
      <c r="A43" s="78" t="s">
        <v>59</v>
      </c>
      <c r="B43" s="79"/>
      <c r="C43" s="80">
        <f t="shared" ref="C43:AP43" si="32">SUM(C31:C42)</f>
        <v>16173801.75</v>
      </c>
      <c r="D43" s="81">
        <f t="shared" si="32"/>
        <v>0</v>
      </c>
      <c r="E43" s="81">
        <f t="shared" si="32"/>
        <v>171230</v>
      </c>
      <c r="F43" s="82">
        <f t="shared" si="32"/>
        <v>16345031.75</v>
      </c>
      <c r="G43" s="80">
        <f t="shared" si="32"/>
        <v>17692663.29</v>
      </c>
      <c r="H43" s="81">
        <f t="shared" si="32"/>
        <v>2675000</v>
      </c>
      <c r="I43" s="81">
        <f t="shared" si="32"/>
        <v>171856</v>
      </c>
      <c r="J43" s="82">
        <f t="shared" si="32"/>
        <v>17864519.29</v>
      </c>
      <c r="K43" s="80">
        <f t="shared" si="32"/>
        <v>19832669.01</v>
      </c>
      <c r="L43" s="80">
        <f t="shared" si="32"/>
        <v>3050000</v>
      </c>
      <c r="M43" s="122">
        <f t="shared" si="32"/>
        <v>182827</v>
      </c>
      <c r="N43" s="123">
        <f t="shared" si="32"/>
        <v>20015496.01</v>
      </c>
      <c r="O43" s="80">
        <f t="shared" si="32"/>
        <v>20557</v>
      </c>
      <c r="P43" s="80">
        <f t="shared" si="32"/>
        <v>3100</v>
      </c>
      <c r="Q43" s="122">
        <f t="shared" si="32"/>
        <v>170</v>
      </c>
      <c r="R43" s="123">
        <f t="shared" si="32"/>
        <v>20727</v>
      </c>
      <c r="S43" s="80">
        <f t="shared" si="32"/>
        <v>20573760.26</v>
      </c>
      <c r="T43" s="80">
        <f t="shared" si="32"/>
        <v>3100000</v>
      </c>
      <c r="U43" s="122">
        <f t="shared" si="32"/>
        <v>510796.95</v>
      </c>
      <c r="V43" s="123">
        <f t="shared" si="32"/>
        <v>21084557.21</v>
      </c>
      <c r="W43" s="80">
        <f t="shared" si="32"/>
        <v>12939</v>
      </c>
      <c r="X43" s="80">
        <f t="shared" si="32"/>
        <v>780</v>
      </c>
      <c r="Y43" s="122">
        <f t="shared" si="32"/>
        <v>80</v>
      </c>
      <c r="Z43" s="123">
        <f t="shared" si="32"/>
        <v>13019</v>
      </c>
      <c r="AA43" s="80">
        <f t="shared" si="32"/>
        <v>10033.28801</v>
      </c>
      <c r="AB43" s="80">
        <f t="shared" si="32"/>
        <v>3100</v>
      </c>
      <c r="AC43" s="122">
        <f t="shared" si="32"/>
        <v>513.51274</v>
      </c>
      <c r="AD43" s="123">
        <f t="shared" si="32"/>
        <v>10546.80075</v>
      </c>
      <c r="AE43" s="80">
        <f t="shared" si="32"/>
        <v>10211457.02</v>
      </c>
      <c r="AF43" s="80">
        <f t="shared" si="32"/>
        <v>626190</v>
      </c>
      <c r="AG43" s="122">
        <f t="shared" si="32"/>
        <v>54446</v>
      </c>
      <c r="AH43" s="123">
        <f t="shared" si="32"/>
        <v>10265903.02</v>
      </c>
      <c r="AI43" s="80">
        <f>(SUM(AI31:AI42))</f>
        <v>12528</v>
      </c>
      <c r="AJ43" s="80">
        <f>SUM(AJ31:AJ42)</f>
        <v>780</v>
      </c>
      <c r="AK43" s="122">
        <f t="shared" si="32"/>
        <v>110</v>
      </c>
      <c r="AL43" s="123">
        <f t="shared" si="32"/>
        <v>12638</v>
      </c>
      <c r="AM43" s="80">
        <f t="shared" si="32"/>
        <v>13090</v>
      </c>
      <c r="AN43" s="80">
        <f t="shared" si="32"/>
        <v>880</v>
      </c>
      <c r="AO43" s="122">
        <f t="shared" si="32"/>
        <v>80</v>
      </c>
      <c r="AP43" s="123">
        <f t="shared" si="32"/>
        <v>13170</v>
      </c>
      <c r="AQ43" s="80">
        <v>13288</v>
      </c>
      <c r="AR43" s="81">
        <v>900</v>
      </c>
      <c r="AS43" s="81"/>
      <c r="AT43" s="82">
        <v>13420</v>
      </c>
      <c r="AU43" s="80">
        <v>15000</v>
      </c>
      <c r="AV43" s="81">
        <v>1200</v>
      </c>
      <c r="AW43" s="81"/>
      <c r="AX43" s="82">
        <f>SUM(AX31:AX42)</f>
        <v>15000</v>
      </c>
    </row>
    <row r="44" ht="9" customHeight="1" spans="1:50">
      <c r="A44" s="83"/>
      <c r="B44" s="84"/>
      <c r="C44" s="85"/>
      <c r="D44" s="84"/>
      <c r="E44" s="84"/>
      <c r="F44" s="86"/>
      <c r="G44" s="85"/>
      <c r="H44" s="84"/>
      <c r="I44" s="84"/>
      <c r="J44" s="86"/>
      <c r="K44" s="124"/>
      <c r="L44" s="124"/>
      <c r="M44" s="124"/>
      <c r="N44" s="86"/>
      <c r="O44" s="124"/>
      <c r="P44" s="124"/>
      <c r="Q44" s="124"/>
      <c r="R44" s="86"/>
      <c r="S44" s="124"/>
      <c r="T44" s="124"/>
      <c r="U44" s="124"/>
      <c r="V44" s="86"/>
      <c r="W44" s="124"/>
      <c r="X44" s="124"/>
      <c r="Y44" s="124"/>
      <c r="Z44" s="86"/>
      <c r="AA44" s="124"/>
      <c r="AB44" s="124"/>
      <c r="AC44" s="124"/>
      <c r="AD44" s="86"/>
      <c r="AE44" s="124"/>
      <c r="AF44" s="124"/>
      <c r="AG44" s="124"/>
      <c r="AH44" s="86"/>
      <c r="AI44" s="124"/>
      <c r="AJ44" s="124"/>
      <c r="AK44" s="124"/>
      <c r="AL44" s="86"/>
      <c r="AM44" s="124"/>
      <c r="AN44" s="124"/>
      <c r="AO44" s="124"/>
      <c r="AP44" s="86"/>
      <c r="AQ44" s="124"/>
      <c r="AR44" s="124"/>
      <c r="AS44" s="124"/>
      <c r="AT44" s="86"/>
      <c r="AU44" s="124"/>
      <c r="AV44" s="124"/>
      <c r="AW44" s="124"/>
      <c r="AX44" s="86"/>
    </row>
    <row r="45" s="3" customFormat="1" ht="16.5" spans="1:50">
      <c r="A45" s="87" t="s">
        <v>60</v>
      </c>
      <c r="B45" s="88"/>
      <c r="C45" s="89">
        <f t="shared" ref="C45:AX45" si="33">C43-C28</f>
        <v>-313517.009999998</v>
      </c>
      <c r="D45" s="90">
        <f t="shared" si="33"/>
        <v>0</v>
      </c>
      <c r="E45" s="90">
        <f t="shared" si="33"/>
        <v>164478</v>
      </c>
      <c r="F45" s="91">
        <f t="shared" si="33"/>
        <v>-149039.009999998</v>
      </c>
      <c r="G45" s="89">
        <f t="shared" si="33"/>
        <v>-396211.559999999</v>
      </c>
      <c r="H45" s="90">
        <f t="shared" si="33"/>
        <v>0</v>
      </c>
      <c r="I45" s="90">
        <f t="shared" si="33"/>
        <v>165104</v>
      </c>
      <c r="J45" s="91">
        <f t="shared" si="33"/>
        <v>-231107.559999999</v>
      </c>
      <c r="K45" s="125">
        <f t="shared" si="33"/>
        <v>-398758.520000003</v>
      </c>
      <c r="L45" s="126">
        <f t="shared" si="33"/>
        <v>0</v>
      </c>
      <c r="M45" s="126">
        <f t="shared" si="33"/>
        <v>122827</v>
      </c>
      <c r="N45" s="91">
        <f t="shared" si="33"/>
        <v>-275931.520000003</v>
      </c>
      <c r="O45" s="125">
        <f t="shared" si="33"/>
        <v>-700</v>
      </c>
      <c r="P45" s="126">
        <f t="shared" si="33"/>
        <v>0</v>
      </c>
      <c r="Q45" s="126">
        <f t="shared" si="33"/>
        <v>90</v>
      </c>
      <c r="R45" s="142">
        <f t="shared" si="33"/>
        <v>-610</v>
      </c>
      <c r="S45" s="89">
        <f t="shared" si="33"/>
        <v>-405208.090000004</v>
      </c>
      <c r="T45" s="90">
        <f t="shared" si="33"/>
        <v>0</v>
      </c>
      <c r="U45" s="90">
        <f t="shared" si="33"/>
        <v>132588.39</v>
      </c>
      <c r="V45" s="91">
        <f t="shared" si="33"/>
        <v>-272619.699999999</v>
      </c>
      <c r="W45" s="125">
        <f t="shared" si="33"/>
        <v>0</v>
      </c>
      <c r="X45" s="126">
        <f t="shared" si="33"/>
        <v>0</v>
      </c>
      <c r="Y45" s="126">
        <f t="shared" si="33"/>
        <v>7</v>
      </c>
      <c r="Z45" s="142">
        <f t="shared" si="33"/>
        <v>37</v>
      </c>
      <c r="AA45" s="125">
        <f t="shared" si="33"/>
        <v>159.294979999999</v>
      </c>
      <c r="AB45" s="126">
        <f t="shared" si="33"/>
        <v>1708.80979</v>
      </c>
      <c r="AC45" s="126">
        <f t="shared" si="33"/>
        <v>205.15017</v>
      </c>
      <c r="AD45" s="142">
        <f t="shared" si="33"/>
        <v>364.445149999998</v>
      </c>
      <c r="AE45" s="125">
        <f t="shared" si="33"/>
        <v>52579.4800000004</v>
      </c>
      <c r="AF45" s="126">
        <f t="shared" si="33"/>
        <v>45805.5</v>
      </c>
      <c r="AG45" s="126">
        <f t="shared" si="33"/>
        <v>12435.55</v>
      </c>
      <c r="AH45" s="142">
        <f t="shared" si="33"/>
        <v>65015.0299999993</v>
      </c>
      <c r="AI45" s="125">
        <f t="shared" si="33"/>
        <v>0</v>
      </c>
      <c r="AJ45" s="126">
        <f t="shared" si="33"/>
        <v>0</v>
      </c>
      <c r="AK45" s="126">
        <f t="shared" si="33"/>
        <v>9</v>
      </c>
      <c r="AL45" s="142">
        <f t="shared" si="33"/>
        <v>9</v>
      </c>
      <c r="AM45" s="125">
        <f t="shared" si="33"/>
        <v>0</v>
      </c>
      <c r="AN45" s="126">
        <f t="shared" si="33"/>
        <v>0</v>
      </c>
      <c r="AO45" s="126">
        <f t="shared" si="33"/>
        <v>14</v>
      </c>
      <c r="AP45" s="142">
        <f t="shared" si="33"/>
        <v>14</v>
      </c>
      <c r="AQ45" s="125">
        <f t="shared" si="33"/>
        <v>0</v>
      </c>
      <c r="AR45" s="126">
        <f t="shared" si="33"/>
        <v>0</v>
      </c>
      <c r="AS45" s="126">
        <f t="shared" si="33"/>
        <v>0</v>
      </c>
      <c r="AT45" s="142">
        <f t="shared" si="33"/>
        <v>2</v>
      </c>
      <c r="AU45" s="125">
        <f t="shared" si="33"/>
        <v>0</v>
      </c>
      <c r="AV45" s="126">
        <f t="shared" si="33"/>
        <v>0</v>
      </c>
      <c r="AW45" s="126">
        <f t="shared" si="33"/>
        <v>0</v>
      </c>
      <c r="AX45" s="142">
        <f t="shared" si="33"/>
        <v>0</v>
      </c>
    </row>
    <row r="46" s="2" customFormat="1" ht="13.5" customHeight="1" spans="1:42">
      <c r="A46" s="83"/>
      <c r="B46" s="84"/>
      <c r="C46" s="92"/>
      <c r="D46" s="92"/>
      <c r="E46" s="92"/>
      <c r="F46" s="92"/>
      <c r="G46" s="92"/>
      <c r="H46" s="92"/>
      <c r="I46" s="92"/>
      <c r="J46" s="92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H46" s="127"/>
      <c r="AI46" s="127"/>
      <c r="AJ46" s="127"/>
      <c r="AK46" s="127"/>
      <c r="AL46" s="127"/>
      <c r="AM46" s="127"/>
      <c r="AN46" s="127"/>
      <c r="AO46" s="127"/>
      <c r="AP46" s="127"/>
    </row>
    <row r="47" ht="15" customHeight="1" spans="1:42">
      <c r="A47" s="83"/>
      <c r="B47" s="93" t="s">
        <v>61</v>
      </c>
      <c r="C47" s="94">
        <v>2017</v>
      </c>
      <c r="D47" s="95"/>
      <c r="E47" s="95"/>
      <c r="F47" s="95"/>
      <c r="G47" s="94">
        <v>2018</v>
      </c>
      <c r="H47" s="95"/>
      <c r="I47" s="95"/>
      <c r="J47" s="95"/>
      <c r="K47" s="128">
        <v>2019</v>
      </c>
      <c r="L47" s="127"/>
      <c r="M47" s="127"/>
      <c r="N47" s="127"/>
      <c r="O47" s="128">
        <v>2020</v>
      </c>
      <c r="P47" s="127"/>
      <c r="Q47" s="127"/>
      <c r="R47" s="127"/>
      <c r="S47" s="128">
        <v>2020</v>
      </c>
      <c r="T47" s="127"/>
      <c r="U47" s="127"/>
      <c r="V47" s="127"/>
      <c r="W47" s="128">
        <v>2023</v>
      </c>
      <c r="X47" s="127"/>
      <c r="Y47" s="127"/>
      <c r="Z47" s="127"/>
      <c r="AA47" s="128">
        <v>2021</v>
      </c>
      <c r="AB47" s="127"/>
      <c r="AC47" s="127"/>
      <c r="AD47" s="127"/>
      <c r="AE47" s="128">
        <v>2023</v>
      </c>
      <c r="AF47" s="127"/>
      <c r="AG47" s="127"/>
      <c r="AH47" s="127"/>
      <c r="AI47" s="128">
        <v>2023</v>
      </c>
      <c r="AJ47" s="127"/>
      <c r="AK47" s="127"/>
      <c r="AL47" s="127"/>
      <c r="AM47" s="128">
        <v>2024</v>
      </c>
      <c r="AN47" s="127"/>
      <c r="AO47" s="164"/>
      <c r="AP47" s="165"/>
    </row>
    <row r="48" ht="18" spans="1:42">
      <c r="A48" s="96"/>
      <c r="B48" s="97" t="s">
        <v>62</v>
      </c>
      <c r="C48" s="98">
        <f>C49+C50+C51</f>
        <v>447679</v>
      </c>
      <c r="D48" s="92"/>
      <c r="E48" s="92"/>
      <c r="F48" s="92"/>
      <c r="G48" s="98">
        <f>G49+G50+G51</f>
        <v>147488</v>
      </c>
      <c r="H48" s="92"/>
      <c r="I48" s="92"/>
      <c r="J48" s="92"/>
      <c r="K48" s="98">
        <f>K49+K50+K51</f>
        <v>177069</v>
      </c>
      <c r="L48" s="127"/>
      <c r="M48" s="127"/>
      <c r="N48" s="127"/>
      <c r="O48" s="98">
        <v>250000</v>
      </c>
      <c r="P48" s="127"/>
      <c r="Q48" s="127"/>
      <c r="R48" s="127"/>
      <c r="S48" s="98">
        <v>249744</v>
      </c>
      <c r="T48" s="127"/>
      <c r="U48" s="127"/>
      <c r="V48" s="127"/>
      <c r="W48" s="98">
        <v>0</v>
      </c>
      <c r="X48" s="127"/>
      <c r="Y48" s="127"/>
      <c r="Z48" s="127"/>
      <c r="AA48" s="98">
        <f>AA49+AA50+AA51</f>
        <v>0</v>
      </c>
      <c r="AB48" s="127"/>
      <c r="AC48" s="127"/>
      <c r="AD48" s="127"/>
      <c r="AE48" s="98">
        <f>AE49+AE50+AE51</f>
        <v>0</v>
      </c>
      <c r="AF48" s="127"/>
      <c r="AG48" s="127"/>
      <c r="AH48" s="127"/>
      <c r="AI48" s="98">
        <v>0</v>
      </c>
      <c r="AJ48" s="127"/>
      <c r="AK48" s="127"/>
      <c r="AL48" s="127"/>
      <c r="AM48" s="98">
        <v>0</v>
      </c>
      <c r="AN48" s="127"/>
      <c r="AO48" s="164"/>
      <c r="AP48" s="164"/>
    </row>
    <row r="49" ht="15" spans="1:42">
      <c r="A49" s="99" t="s">
        <v>63</v>
      </c>
      <c r="B49" s="100" t="s">
        <v>64</v>
      </c>
      <c r="C49" s="101">
        <v>271698</v>
      </c>
      <c r="D49" s="92"/>
      <c r="E49" s="92"/>
      <c r="F49" s="92"/>
      <c r="G49" s="101"/>
      <c r="H49" s="92"/>
      <c r="I49" s="92"/>
      <c r="J49" s="92"/>
      <c r="K49" s="101">
        <v>177069</v>
      </c>
      <c r="L49" s="127"/>
      <c r="M49" s="127"/>
      <c r="N49" s="127"/>
      <c r="O49" s="101">
        <v>250000</v>
      </c>
      <c r="P49" s="127"/>
      <c r="Q49" s="127"/>
      <c r="R49" s="127"/>
      <c r="S49" s="101">
        <v>0</v>
      </c>
      <c r="T49" s="127"/>
      <c r="U49" s="127"/>
      <c r="V49" s="127"/>
      <c r="W49" s="101">
        <v>0</v>
      </c>
      <c r="X49" s="127"/>
      <c r="Y49" s="127"/>
      <c r="Z49" s="127"/>
      <c r="AA49" s="101"/>
      <c r="AB49" s="127"/>
      <c r="AC49" s="127"/>
      <c r="AD49" s="127"/>
      <c r="AE49" s="101"/>
      <c r="AF49" s="127"/>
      <c r="AG49" s="127"/>
      <c r="AH49" s="127"/>
      <c r="AI49" s="101"/>
      <c r="AJ49" s="127"/>
      <c r="AK49" s="127"/>
      <c r="AL49" s="127"/>
      <c r="AM49" s="101">
        <v>0</v>
      </c>
      <c r="AN49" s="127"/>
      <c r="AO49" s="166"/>
      <c r="AP49" s="166"/>
    </row>
    <row r="50" ht="15" customHeight="1" spans="1:50">
      <c r="A50" s="102"/>
      <c r="B50" s="103" t="s">
        <v>65</v>
      </c>
      <c r="C50" s="104">
        <v>175981</v>
      </c>
      <c r="D50" s="5"/>
      <c r="E50" s="5"/>
      <c r="F50" s="5"/>
      <c r="G50" s="104">
        <v>147488</v>
      </c>
      <c r="H50" s="5" t="s">
        <v>66</v>
      </c>
      <c r="I50" s="5"/>
      <c r="J50" s="5"/>
      <c r="K50" s="104"/>
      <c r="L50" s="5"/>
      <c r="M50" s="5"/>
      <c r="N50" s="5"/>
      <c r="O50" s="104"/>
      <c r="P50" s="5"/>
      <c r="Q50" s="5"/>
      <c r="R50" s="5"/>
      <c r="S50" s="104"/>
      <c r="T50" s="5"/>
      <c r="U50" s="5"/>
      <c r="V50" s="5"/>
      <c r="W50" s="104">
        <v>0</v>
      </c>
      <c r="X50" s="5"/>
      <c r="Y50" s="5"/>
      <c r="Z50" s="5"/>
      <c r="AA50" s="103"/>
      <c r="AB50" s="5"/>
      <c r="AC50" s="5"/>
      <c r="AD50" s="5"/>
      <c r="AE50" s="103"/>
      <c r="AF50" s="5"/>
      <c r="AG50" s="5"/>
      <c r="AH50" s="5"/>
      <c r="AI50" s="103"/>
      <c r="AJ50" s="5"/>
      <c r="AK50" s="5"/>
      <c r="AL50" s="5"/>
      <c r="AM50" s="103"/>
      <c r="AN50" s="5"/>
      <c r="AO50" s="103"/>
      <c r="AP50" s="167"/>
      <c r="AQ50" s="168"/>
      <c r="AR50" s="169"/>
      <c r="AS50" s="169"/>
      <c r="AT50" s="169"/>
      <c r="AU50" s="168"/>
      <c r="AV50" s="5"/>
      <c r="AW50" s="5"/>
      <c r="AX50" s="5"/>
    </row>
    <row r="51" ht="15" customHeight="1" spans="1:50">
      <c r="A51" s="105"/>
      <c r="B51" s="103" t="s">
        <v>67</v>
      </c>
      <c r="C51" s="104"/>
      <c r="D51" s="5"/>
      <c r="E51" s="5"/>
      <c r="F51" s="5"/>
      <c r="G51" s="104"/>
      <c r="H51" s="5"/>
      <c r="I51" s="5"/>
      <c r="J51" s="5"/>
      <c r="K51" s="104"/>
      <c r="L51" s="5"/>
      <c r="M51" s="5"/>
      <c r="N51" s="5"/>
      <c r="O51" s="104"/>
      <c r="P51" s="5"/>
      <c r="Q51" s="5"/>
      <c r="R51" s="5"/>
      <c r="S51" s="104">
        <v>111270</v>
      </c>
      <c r="T51" s="5"/>
      <c r="U51" s="5"/>
      <c r="V51" s="5"/>
      <c r="W51" s="104"/>
      <c r="X51" s="5"/>
      <c r="Y51" s="5"/>
      <c r="Z51" s="5"/>
      <c r="AA51" s="103"/>
      <c r="AB51" s="5"/>
      <c r="AC51" s="5"/>
      <c r="AD51" s="5"/>
      <c r="AE51" s="103"/>
      <c r="AF51" s="5"/>
      <c r="AG51" s="5"/>
      <c r="AH51" s="5"/>
      <c r="AI51" s="103">
        <v>0</v>
      </c>
      <c r="AJ51" s="5">
        <v>0</v>
      </c>
      <c r="AK51" s="5"/>
      <c r="AL51" s="5"/>
      <c r="AM51" s="103">
        <v>0</v>
      </c>
      <c r="AN51" s="5" t="s">
        <v>68</v>
      </c>
      <c r="AO51" s="103"/>
      <c r="AP51" s="167"/>
      <c r="AQ51" s="168"/>
      <c r="AR51" s="169"/>
      <c r="AS51" s="169"/>
      <c r="AT51" s="169"/>
      <c r="AU51" s="168"/>
      <c r="AV51" s="5"/>
      <c r="AW51" s="5"/>
      <c r="AX51" s="5"/>
    </row>
    <row r="52" ht="14.25" spans="1:42">
      <c r="A52" s="5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</row>
    <row r="53" ht="14.25" spans="1:42">
      <c r="A53" s="55" t="s">
        <v>69</v>
      </c>
      <c r="B53" s="106"/>
      <c r="C53" s="107"/>
      <c r="D53" s="108"/>
      <c r="E53" s="108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09"/>
    </row>
    <row r="54" ht="14.25" spans="1:42">
      <c r="A54" s="55" t="s">
        <v>70</v>
      </c>
      <c r="B54" s="110"/>
      <c r="C54" s="111"/>
      <c r="D54" s="110"/>
      <c r="E54" s="110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109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</row>
    <row r="55" ht="15" spans="1:42">
      <c r="A55" s="55" t="s">
        <v>71</v>
      </c>
      <c r="B55" s="112"/>
      <c r="C55" s="113"/>
      <c r="D55" s="112"/>
      <c r="E55" s="112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109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</row>
    <row r="56" ht="14.25" spans="1:42">
      <c r="A56" s="114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</row>
    <row r="57" spans="1:4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</row>
    <row r="58" spans="1:4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</row>
  </sheetData>
  <mergeCells count="34">
    <mergeCell ref="C3:AP3"/>
    <mergeCell ref="C5:F5"/>
    <mergeCell ref="G5:J5"/>
    <mergeCell ref="K5:N5"/>
    <mergeCell ref="O5:R5"/>
    <mergeCell ref="S5:V5"/>
    <mergeCell ref="W5:Z5"/>
    <mergeCell ref="AA5:AD5"/>
    <mergeCell ref="AE5:AH5"/>
    <mergeCell ref="AI5:AL5"/>
    <mergeCell ref="AM5:AP5"/>
    <mergeCell ref="AQ5:AT5"/>
    <mergeCell ref="AU5:AX5"/>
    <mergeCell ref="A28:B28"/>
    <mergeCell ref="A43:B43"/>
    <mergeCell ref="A45:B45"/>
    <mergeCell ref="A25:A27"/>
    <mergeCell ref="A49:A51"/>
    <mergeCell ref="AQ7:AQ27"/>
    <mergeCell ref="AQ31:AQ42"/>
    <mergeCell ref="AR7:AR27"/>
    <mergeCell ref="AR31:AR42"/>
    <mergeCell ref="AS7:AS27"/>
    <mergeCell ref="AS31:AS42"/>
    <mergeCell ref="AT7:AT27"/>
    <mergeCell ref="AT31:AT42"/>
    <mergeCell ref="AU7:AU27"/>
    <mergeCell ref="AU31:AU42"/>
    <mergeCell ref="AV7:AV27"/>
    <mergeCell ref="AV31:AV42"/>
    <mergeCell ref="AW7:AW27"/>
    <mergeCell ref="AW31:AW42"/>
    <mergeCell ref="AX7:AX27"/>
    <mergeCell ref="AX31:AX42"/>
  </mergeCells>
  <pageMargins left="0" right="0" top="0" bottom="0" header="0" footer="0"/>
  <pageSetup paperSize="8" scale="60" orientation="landscape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2.xml>��< ? x m l   v e r s i o n = " 1 . 0 " ? > < c t : c o n t e n t T y p e S c h e m a   c t : _ = " "   m a : _ = " "   m a : c o n t e n t T y p e N a m e = " D o k u m e n t "   m a : c o n t e n t T y p e I D = " 0 x 0 1 0 1 0 0 3 C 1 4 8 1 C E 7 5 3 2 0 0 4 4 8 2 0 E F B 4 0 E 9 4 3 7 B 6 C "   m a : c o n t e n t T y p e V e r s i o n = " 1 1 "   m a : c o n t e n t T y p e D e s c r i p t i o n = " V y t v o Y�   n o v �   d o k u m e n t "   m a : c o n t e n t T y p e S c o p e = " "   m a : v e r s i o n I D = " 1 4 d 1 e 5 7 7 3 4 0 6 0 f 5 7 1 5 f 3 e 7 8 5 3 3 1 d 4 9 7 4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7 8 6 6 1 6 9 2 c 5 b 1 f 0 3 e f 4 1 8 e 2 3 2 f 3 c 4 e c 6 b "   n s 3 : _ = " "   n s 4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3 = " e b f 4 5 b f 9 - b e 6 6 - 4 c 2 5 - a 6 7 9 - a 5 4 b c 1 9 e 4 7 a 3 "   x m l n s : n s 4 = " c 2 6 b 9 6 3 3 - f d 6 0 - 4 c f 1 - b e 3 f - 1 1 b f b 4 c 2 c 6 0 f " >  
 < x s d : i m p o r t   n a m e s p a c e = " e b f 4 5 b f 9 - b e 6 6 - 4 c 2 5 - a 6 7 9 - a 5 4 b c 1 9 e 4 7 a 3 " / >  
 < x s d : i m p o r t   n a m e s p a c e = " c 2 6 b 9 6 3 3 - f d 6 0 - 4 c f 1 - b e 3 f - 1 1 b f b 4 c 2 c 6 0 f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3 : M e d i a S e r v i c e M e t a d a t a "   m i n O c c u r s = " 0 " / >  
 < x s d : e l e m e n t   r e f = " n s 3 : M e d i a S e r v i c e F a s t M e t a d a t a "   m i n O c c u r s = " 0 " / >  
 < x s d : e l e m e n t   r e f = " n s 4 : S h a r e d W i t h U s e r s "   m i n O c c u r s = " 0 " / >  
 < x s d : e l e m e n t   r e f = " n s 4 : S h a r e d W i t h D e t a i l s "   m i n O c c u r s = " 0 " / >  
 < x s d : e l e m e n t   r e f = " n s 4 : S h a r i n g H i n t H a s h "   m i n O c c u r s = " 0 " / >  
 < x s d : e l e m e n t   r e f = " n s 3 : M e d i a S e r v i c e D a t e T a k e n "   m i n O c c u r s = " 0 " / >  
 < x s d : e l e m e n t   r e f = " n s 3 : M e d i a S e r v i c e A u t o T a g s "   m i n O c c u r s = " 0 " / >  
 < x s d : e l e m e n t   r e f = " n s 3 : M e d i a S e r v i c e L o c a t i o n "   m i n O c c u r s = " 0 " / >  
 < x s d : e l e m e n t   r e f = " n s 3 : M e d i a S e r v i c e O C R "   m i n O c c u r s = " 0 " / >  
 < x s d : e l e m e n t   r e f = " n s 3 : M e d i a S e r v i c e G e n e r a t i o n T i m e "   m i n O c c u r s = " 0 " / >  
 < x s d : e l e m e n t   r e f = " n s 3 : M e d i a S e r v i c e E v e n t H a s h C o d e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e b f 4 5 b f 9 - b e 6 6 - 4 c 2 5 - a 6 7 9 - a 5 4 b c 1 9 e 4 7 a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D a t e T a k e n "   m a : i n d e x = " 1 3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A u t o T a g s "   m a : i n d e x = " 1 4 "   n i l l a b l e = " t r u e "   m a : d i s p l a y N a m e = " T a g s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L o c a t i o n "   m a : i n d e x = " 1 5 "   n i l l a b l e = " t r u e "   m a : d i s p l a y N a m e = " L o c a t i o n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C R "   m a : i n d e x = " 1 6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G e n e r a t i o n T i m e "   m a : i n d e x = " 1 7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8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/ x s d : s c h e m a >  
 < x s d : s c h e m a   t a r g e t N a m e s p a c e = " c 2 6 b 9 6 3 3 - f d 6 0 - 4 c f 1 - b e 3 f - 1 1 b f b 4 c 2 c 6 0 f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1 0 "   n i l l a b l e = " t r u e "   m a : d i s p l a y N a m e = " S d � l �   s e   s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1 1 "   n i l l a b l e = " t r u e "   m a : d i s p l a y N a m e = " S d � l e n �   s   p o d r o b n o s t m i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S h a r i n g H i n t H a s h "   m a : i n d e x = " 1 2 "   n i l l a b l e = " t r u e "   m a : d i s p l a y N a m e = " H o d n o t a   h a s h   u p o z o r n n �   n a   s d � l e n � "   m a : h i d d e n = " t r u e "   m a : i n t e r n a l N a m e = " S h a r i n g H i n t H a s h "   m a : r e a d O n l y = " t r u e " >  
 < x s d : s i m p l e T y p e >  
 < x s d : r e s t r i c t i o n   b a s e = " d m s : T e x t " /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T y p   o b s a h u " / >  
 < x s d : e l e m e n t   r e f = " d c : t i t l e "   m i n O c c u r s = " 0 "   m a x O c c u r s = " 1 "   m a : i n d e x = " 4 "   m a : d i s p l a y N a m e = " N a d p i s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Props1.xml><?xml version="1.0" encoding="utf-8"?>
<ds:datastoreItem xmlns:ds="http://schemas.openxmlformats.org/officeDocument/2006/customXml" ds:itemID="{AF535187-EF35-4EB7-AD4D-639BA159B24B}">
  <ds:schemaRefs/>
</ds:datastoreItem>
</file>

<file path=customXml/itemProps2.xml><?xml version="1.0" encoding="utf-8"?>
<ds:datastoreItem xmlns:ds="http://schemas.openxmlformats.org/officeDocument/2006/customXml" ds:itemID="{91BEDE37-1D24-4C99-A96F-A9F18CB17BCE}">
  <ds:schemaRefs/>
</ds:datastoreItem>
</file>

<file path=customXml/itemProps3.xml><?xml version="1.0" encoding="utf-8"?>
<ds:datastoreItem xmlns:ds="http://schemas.openxmlformats.org/officeDocument/2006/customXml" ds:itemID="{103A9EF8-F054-4BD0-9DD9-AD326A7C82B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Košařiska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sladeckova</dc:creator>
  <cp:lastModifiedBy>sekretariat01</cp:lastModifiedBy>
  <dcterms:created xsi:type="dcterms:W3CDTF">2018-08-17T04:37:00Z</dcterms:created>
  <cp:lastPrinted>2022-11-25T11:08:00Z</cp:lastPrinted>
  <dcterms:modified xsi:type="dcterms:W3CDTF">2024-11-29T05:21:57Z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0x0101003C1481CE75320044820EFB40E9437B6C</vt:lpwstr>
  </property>
  <property fmtid="{D5CDD505-2E9C-101B-9397-08002B2CF9AE}" pid="3" name="ICV">
    <vt:lpwstr>949AE3132FD9426DBEB406017D9EFDE8_12</vt:lpwstr>
  </property>
  <property fmtid="{D5CDD505-2E9C-101B-9397-08002B2CF9AE}" pid="4" name="KSOProductBuildVer">
    <vt:lpwstr>1033-12.2.0.18911</vt:lpwstr>
  </property>
</Properties>
</file>